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Charging Methodology\v2_No Generation Documents\2019 20 Spreadsheets\"/>
    </mc:Choice>
  </mc:AlternateContent>
  <xr:revisionPtr revIDLastSave="18" documentId="10_ncr:100000_{9430C0F2-E263-4E2B-A7B6-F1BCC52C20CE}" xr6:coauthVersionLast="36" xr6:coauthVersionMax="36" xr10:uidLastSave="{BDBC04A0-292A-4647-86BE-40C374108492}"/>
  <bookViews>
    <workbookView xWindow="0" yWindow="0" windowWidth="23040" windowHeight="8790" tabRatio="916"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charges'!$A$10:$O$10</definedName>
    <definedName name="_xlnm._FilterDatabase" localSheetId="10" hidden="1">'SSC TPR unit rate lookup'!$A$28:$D$1205</definedName>
    <definedName name="OLE_LINK1" localSheetId="5">'Annex 3 Preserved charges'!#REF!</definedName>
    <definedName name="_xlnm.Print_Area" localSheetId="1">'Annex 1 LV and HV charges'!$A$2:$K$14</definedName>
    <definedName name="_xlnm.Print_Area" localSheetId="2">'Annex 2 EHV charges'!$A$2:$O$10</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charges'!$A$2:$J$186</definedName>
    <definedName name="_xlnm.Print_Area" localSheetId="7">'Annex 5 LLFs'!$A$2:$H$30</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7">'Annex 5 LLFs'!$23:$23</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charges'!$A$2:$K$14</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charges'!$A$2:$I$186</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alcOnSave="0"/>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2" i="5" l="1"/>
  <c r="A2" i="7" l="1"/>
  <c r="B14" i="4"/>
  <c r="B6" i="4"/>
  <c r="B2" i="15" l="1"/>
  <c r="A8" i="8"/>
  <c r="A4" i="8"/>
  <c r="A3" i="6"/>
  <c r="A2" i="4" l="1"/>
  <c r="A2" i="14"/>
  <c r="A2" i="13"/>
  <c r="A2" i="12" l="1"/>
  <c r="A2" i="2" l="1"/>
  <c r="B13" i="1" l="1"/>
  <c r="B11" i="1"/>
  <c r="B9" i="1"/>
  <c r="R9" i="15" l="1"/>
  <c r="S9" i="15"/>
  <c r="T9" i="15"/>
  <c r="Q9" i="15"/>
  <c r="N9" i="15"/>
  <c r="O9" i="15"/>
  <c r="P9" i="15"/>
  <c r="M9" i="15"/>
  <c r="D9" i="15"/>
  <c r="E9" i="15"/>
  <c r="F9" i="15"/>
  <c r="G9" i="15"/>
  <c r="H9" i="15"/>
  <c r="I9" i="15"/>
  <c r="C9" i="15"/>
  <c r="O5" i="8" l="1"/>
  <c r="I5" i="8"/>
  <c r="J5" i="8"/>
  <c r="K5" i="8"/>
  <c r="L5" i="8"/>
  <c r="M5" i="8"/>
  <c r="N5" i="8"/>
  <c r="H5" i="8"/>
  <c r="F4" i="14"/>
  <c r="G4" i="14"/>
  <c r="H4" i="14"/>
  <c r="E4" i="14"/>
  <c r="F4" i="13"/>
  <c r="G4" i="13"/>
  <c r="H4" i="13"/>
  <c r="E4" i="13"/>
  <c r="N10" i="15" l="1"/>
  <c r="C14" i="15" l="1"/>
  <c r="A5" i="14" a="1"/>
  <c r="A5" i="14" s="1"/>
  <c r="G5" i="14" s="1"/>
  <c r="A6" i="14" l="1" a="1"/>
  <c r="A6" i="14" s="1"/>
  <c r="F5" i="14"/>
  <c r="B5" i="14"/>
  <c r="E5" i="14"/>
  <c r="H5" i="14"/>
  <c r="C5" i="14"/>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I14" i="15"/>
  <c r="H14" i="15"/>
  <c r="D14" i="15"/>
  <c r="E14" i="15"/>
  <c r="F14" i="15"/>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I10" i="15"/>
  <c r="H10" i="15"/>
  <c r="E10" i="15"/>
  <c r="G10" i="15"/>
  <c r="C10" i="15"/>
  <c r="F10" i="15"/>
  <c r="D10" i="15"/>
  <c r="E9" i="14" l="1"/>
  <c r="B9" i="14"/>
  <c r="F9" i="14"/>
  <c r="G9" i="14"/>
  <c r="H9" i="14"/>
  <c r="C9" i="14"/>
  <c r="D9" i="14"/>
  <c r="A10" i="14" a="1"/>
  <c r="A10" i="14" s="1"/>
  <c r="B9" i="13"/>
  <c r="D9" i="13"/>
  <c r="H9" i="13"/>
  <c r="C9" i="13"/>
  <c r="E9" i="13"/>
  <c r="G9" i="13"/>
  <c r="F9" i="13"/>
  <c r="A10" i="13" a="1"/>
  <c r="A10" i="13" s="1"/>
  <c r="B10" i="13" s="1"/>
  <c r="C17" i="15"/>
  <c r="C18" i="15"/>
  <c r="G17" i="15"/>
  <c r="G18" i="15"/>
  <c r="D17" i="15"/>
  <c r="D18" i="15"/>
  <c r="E18" i="15"/>
  <c r="E17" i="15"/>
  <c r="F17" i="15"/>
  <c r="F18" i="15"/>
  <c r="H17" i="15"/>
  <c r="H18" i="15"/>
  <c r="I17" i="15"/>
  <c r="I18" i="15"/>
  <c r="B10" i="14" l="1"/>
  <c r="F10" i="14"/>
  <c r="C10" i="14"/>
  <c r="G10" i="14"/>
  <c r="H10" i="14"/>
  <c r="D10" i="14"/>
  <c r="E10" i="14"/>
  <c r="A11" i="14" a="1"/>
  <c r="A11" i="14" s="1"/>
  <c r="A12" i="14" s="1" a="1"/>
  <c r="A12" i="14" s="1"/>
  <c r="A11" i="13" a="1"/>
  <c r="A11" i="13" s="1"/>
  <c r="A12" i="13" s="1" a="1"/>
  <c r="A12" i="13" s="1"/>
  <c r="C10" i="13"/>
  <c r="G10" i="13"/>
  <c r="E10" i="13"/>
  <c r="D10" i="13"/>
  <c r="F10" i="13"/>
  <c r="H10" i="13"/>
  <c r="C21" i="15"/>
  <c r="C22" i="15"/>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D123" i="14" l="1"/>
  <c r="H123" i="14"/>
  <c r="B123" i="14"/>
  <c r="G123" i="14"/>
  <c r="C123" i="14"/>
  <c r="E123" i="14"/>
  <c r="F123" i="14"/>
  <c r="C126" i="13"/>
  <c r="G126" i="13"/>
  <c r="H126" i="13"/>
  <c r="F126" i="13"/>
  <c r="E126" i="13"/>
  <c r="D126" i="13"/>
  <c r="A127" i="13" a="1"/>
  <c r="A127" i="13" s="1"/>
  <c r="B126" i="13"/>
  <c r="C127" i="13" l="1"/>
  <c r="F127" i="13"/>
  <c r="H127" i="13"/>
  <c r="G127" i="13"/>
  <c r="D127" i="13"/>
  <c r="E127" i="13"/>
  <c r="A128" i="13" a="1"/>
  <c r="A128" i="13" s="1"/>
  <c r="B127" i="13"/>
  <c r="E128" i="13" l="1"/>
  <c r="H128" i="13"/>
  <c r="G128" i="13"/>
  <c r="C128" i="13"/>
  <c r="F128" i="13"/>
  <c r="D128" i="13"/>
  <c r="A129" i="13" a="1"/>
  <c r="A129" i="13" s="1"/>
  <c r="B128" i="13"/>
  <c r="D129" i="13" l="1"/>
  <c r="H129" i="13"/>
  <c r="G129" i="13"/>
  <c r="C129" i="13"/>
  <c r="E129" i="13"/>
  <c r="F129" i="13"/>
  <c r="A130" i="13" a="1"/>
  <c r="A130" i="13" s="1"/>
  <c r="B129" i="13"/>
  <c r="C130" i="13" l="1"/>
  <c r="G130" i="13"/>
  <c r="D130" i="13"/>
  <c r="H130" i="13"/>
  <c r="E130" i="13"/>
  <c r="F130" i="13"/>
  <c r="A131" i="13" a="1"/>
  <c r="A131" i="13" s="1"/>
  <c r="B130" i="13"/>
  <c r="C131" i="13" l="1"/>
  <c r="F131" i="13"/>
  <c r="D131" i="13"/>
  <c r="H131" i="13"/>
  <c r="E131" i="13"/>
  <c r="G131" i="13"/>
  <c r="A132" i="13" a="1"/>
  <c r="A132" i="13" s="1"/>
  <c r="B131" i="13"/>
  <c r="C132" i="13" l="1"/>
  <c r="E132" i="13"/>
  <c r="D132" i="13"/>
  <c r="H132" i="13"/>
  <c r="F132" i="13"/>
  <c r="G132" i="13"/>
  <c r="A133" i="13" a="1"/>
  <c r="A133" i="13" s="1"/>
  <c r="B132" i="13"/>
  <c r="C133" i="13" l="1"/>
  <c r="D133" i="13"/>
  <c r="H133" i="13"/>
  <c r="E133" i="13"/>
  <c r="F133" i="13"/>
  <c r="G133" i="13"/>
  <c r="A134" i="13" a="1"/>
  <c r="A134" i="13" s="1"/>
  <c r="B133" i="13"/>
  <c r="C134" i="13" l="1"/>
  <c r="G134" i="13"/>
  <c r="E134" i="13"/>
  <c r="D134" i="13"/>
  <c r="H134" i="13"/>
  <c r="F134" i="13"/>
  <c r="A135" i="13" a="1"/>
  <c r="A135" i="13" s="1"/>
  <c r="B134" i="13"/>
  <c r="C135" i="13" l="1"/>
  <c r="F135" i="13"/>
  <c r="E135" i="13"/>
  <c r="D135" i="13"/>
  <c r="G135" i="13"/>
  <c r="H135" i="13"/>
  <c r="A136" i="13" a="1"/>
  <c r="A136" i="13" s="1"/>
  <c r="B135" i="13"/>
  <c r="C136" i="13" l="1"/>
  <c r="E136" i="13"/>
  <c r="F136" i="13"/>
  <c r="D136" i="13"/>
  <c r="G136" i="13"/>
  <c r="H136" i="13"/>
  <c r="A137" i="13" a="1"/>
  <c r="A137" i="13" s="1"/>
  <c r="B136" i="13"/>
  <c r="C137" i="13" l="1"/>
  <c r="D137" i="13"/>
  <c r="H137" i="13"/>
  <c r="F137" i="13"/>
  <c r="E137" i="13"/>
  <c r="G137" i="13"/>
  <c r="A138" i="13" a="1"/>
  <c r="A138" i="13" s="1"/>
  <c r="B137" i="13"/>
  <c r="C138" i="13" l="1"/>
  <c r="G138" i="13"/>
  <c r="F138" i="13"/>
  <c r="E138" i="13"/>
  <c r="D138" i="13"/>
  <c r="H138" i="13"/>
  <c r="A139" i="13" a="1"/>
  <c r="A139" i="13" s="1"/>
  <c r="B138" i="13"/>
  <c r="F139" i="13" l="1"/>
  <c r="G139" i="13"/>
  <c r="C139" i="13"/>
  <c r="E139" i="13"/>
  <c r="H139" i="13"/>
  <c r="D139" i="13"/>
  <c r="A140" i="13" a="1"/>
  <c r="A140" i="13" s="1"/>
  <c r="B139" i="13"/>
  <c r="E140" i="13" l="1"/>
  <c r="C140" i="13"/>
  <c r="G140" i="13"/>
  <c r="F140" i="13"/>
  <c r="H140" i="13"/>
  <c r="D140" i="13"/>
  <c r="B140" i="13"/>
  <c r="A141" i="13" a="1"/>
  <c r="A141" i="13" s="1"/>
  <c r="C141" i="13" l="1"/>
  <c r="D141" i="13"/>
  <c r="H141" i="13"/>
  <c r="G141" i="13"/>
  <c r="F141" i="13"/>
  <c r="E141" i="13"/>
  <c r="A142" i="13" a="1"/>
  <c r="A142" i="13" s="1"/>
  <c r="B141" i="13"/>
  <c r="C142" i="13" l="1"/>
  <c r="G142" i="13"/>
  <c r="H142" i="13"/>
  <c r="F142" i="13"/>
  <c r="D142" i="13"/>
  <c r="E142" i="13"/>
  <c r="A143" i="13" a="1"/>
  <c r="A143" i="13" s="1"/>
  <c r="B142" i="13"/>
  <c r="C143" i="13" l="1"/>
  <c r="F143" i="13"/>
  <c r="H143" i="13"/>
  <c r="G143" i="13"/>
  <c r="E143" i="13"/>
  <c r="D143" i="13"/>
  <c r="A144" i="13" a="1"/>
  <c r="A144" i="13" s="1"/>
  <c r="B143" i="13"/>
  <c r="C144" i="13" l="1"/>
  <c r="E144" i="13"/>
  <c r="H144" i="13"/>
  <c r="G144" i="13"/>
  <c r="D144" i="13"/>
  <c r="F144" i="13"/>
  <c r="A145" i="13" a="1"/>
  <c r="A145" i="13" s="1"/>
  <c r="B144" i="13"/>
  <c r="C145" i="13" l="1"/>
  <c r="D145" i="13"/>
  <c r="H145" i="13"/>
  <c r="G145" i="13"/>
  <c r="F145" i="13"/>
  <c r="E145" i="13"/>
  <c r="A146" i="13" a="1"/>
  <c r="A146" i="13" s="1"/>
  <c r="B145" i="13"/>
  <c r="C146" i="13" l="1"/>
  <c r="G146" i="13"/>
  <c r="D146" i="13"/>
  <c r="H146" i="13"/>
  <c r="E146" i="13"/>
  <c r="F146" i="13"/>
  <c r="A147" i="13" a="1"/>
  <c r="A147" i="13" s="1"/>
  <c r="B146" i="13"/>
  <c r="C147" i="13" l="1"/>
  <c r="F147" i="13"/>
  <c r="D147" i="13"/>
  <c r="H147" i="13"/>
  <c r="E147" i="13"/>
  <c r="G147" i="13"/>
  <c r="A148" i="13" a="1"/>
  <c r="A148" i="13" s="1"/>
  <c r="B147" i="13"/>
  <c r="C148" i="13" l="1"/>
  <c r="E148" i="13"/>
  <c r="D148" i="13"/>
  <c r="H148" i="13"/>
  <c r="F148" i="13"/>
  <c r="G148" i="13"/>
  <c r="A149" i="13" a="1"/>
  <c r="A149" i="13" s="1"/>
  <c r="B148" i="13"/>
  <c r="D149" i="13" l="1"/>
  <c r="H149" i="13"/>
  <c r="E149" i="13"/>
  <c r="C149" i="13"/>
  <c r="F149" i="13"/>
  <c r="G149" i="13"/>
  <c r="A150" i="13" a="1"/>
  <c r="A150" i="13" s="1"/>
  <c r="B149" i="13"/>
  <c r="C150" i="13" l="1"/>
  <c r="G150" i="13"/>
  <c r="E150" i="13"/>
  <c r="D150" i="13"/>
  <c r="F150" i="13"/>
  <c r="H150" i="13"/>
  <c r="A151" i="13" a="1"/>
  <c r="A151" i="13" s="1"/>
  <c r="B150" i="13"/>
  <c r="F151" i="13" l="1"/>
  <c r="E151" i="13"/>
  <c r="D151" i="13"/>
  <c r="C151" i="13"/>
  <c r="H151" i="13"/>
  <c r="G151" i="13"/>
  <c r="A152" i="13" a="1"/>
  <c r="A152" i="13" s="1"/>
  <c r="B151" i="13"/>
  <c r="C152" i="13" l="1"/>
  <c r="E152" i="13"/>
  <c r="F152" i="13"/>
  <c r="D152" i="13"/>
  <c r="G152" i="13"/>
  <c r="H152" i="13"/>
  <c r="A153" i="13" a="1"/>
  <c r="A153" i="13" s="1"/>
  <c r="B152" i="13"/>
  <c r="C153" i="13" l="1"/>
  <c r="D153" i="13"/>
  <c r="H153" i="13"/>
  <c r="F153" i="13"/>
  <c r="E153" i="13"/>
  <c r="G153" i="13"/>
  <c r="A154" i="13" a="1"/>
  <c r="A154" i="13" s="1"/>
  <c r="B153" i="13"/>
  <c r="C154" i="13" l="1"/>
  <c r="G154" i="13"/>
  <c r="F154" i="13"/>
  <c r="E154" i="13"/>
  <c r="H154" i="13"/>
  <c r="D154" i="13"/>
  <c r="A155" i="13" a="1"/>
  <c r="A155" i="13" s="1"/>
  <c r="B154" i="13"/>
  <c r="C155" i="13" l="1"/>
  <c r="F155" i="13"/>
  <c r="G155" i="13"/>
  <c r="E155" i="13"/>
  <c r="D155" i="13"/>
  <c r="H155" i="13"/>
  <c r="A156" i="13" a="1"/>
  <c r="A156" i="13" s="1"/>
  <c r="B155" i="13"/>
  <c r="C156" i="13" l="1"/>
  <c r="E156" i="13"/>
  <c r="G156" i="13"/>
  <c r="F156" i="13"/>
  <c r="H156" i="13"/>
  <c r="D156" i="13"/>
  <c r="A157" i="13" a="1"/>
  <c r="A157" i="13" s="1"/>
  <c r="B156" i="13"/>
  <c r="C157" i="13" l="1"/>
  <c r="D157" i="13"/>
  <c r="H157" i="13"/>
  <c r="G157" i="13"/>
  <c r="F157" i="13"/>
  <c r="E157" i="13"/>
  <c r="A158" i="13" a="1"/>
  <c r="A158" i="13" s="1"/>
  <c r="B157" i="13"/>
  <c r="C158" i="13" l="1"/>
  <c r="G158" i="13"/>
  <c r="H158" i="13"/>
  <c r="F158" i="13"/>
  <c r="D158" i="13"/>
  <c r="E158" i="13"/>
  <c r="A159" i="13" a="1"/>
  <c r="A159" i="13" s="1"/>
  <c r="B158" i="13"/>
  <c r="C159" i="13" l="1"/>
  <c r="F159" i="13"/>
  <c r="H159" i="13"/>
  <c r="G159" i="13"/>
  <c r="D159" i="13"/>
  <c r="E159" i="13"/>
  <c r="A160" i="13" a="1"/>
  <c r="A160" i="13" s="1"/>
  <c r="B159" i="13"/>
  <c r="E160" i="13" l="1"/>
  <c r="H160" i="13"/>
  <c r="C160" i="13"/>
  <c r="G160" i="13"/>
  <c r="F160" i="13"/>
  <c r="D160" i="13"/>
  <c r="A161" i="13" a="1"/>
  <c r="A161" i="13" s="1"/>
  <c r="B160" i="13"/>
  <c r="D161" i="13" l="1"/>
  <c r="H161" i="13"/>
  <c r="C161" i="13"/>
  <c r="G161" i="13"/>
  <c r="E161" i="13"/>
  <c r="F161" i="13"/>
  <c r="A162" i="13" a="1"/>
  <c r="A162" i="13" s="1"/>
  <c r="B161" i="13"/>
  <c r="C162" i="13" l="1"/>
  <c r="G162" i="13"/>
  <c r="D162" i="13"/>
  <c r="H162" i="13"/>
  <c r="E162" i="13"/>
  <c r="F162" i="13"/>
  <c r="A163" i="13" a="1"/>
  <c r="A163" i="13" s="1"/>
  <c r="B162" i="13"/>
  <c r="C163" i="13" l="1"/>
  <c r="F163" i="13"/>
  <c r="D163" i="13"/>
  <c r="H163" i="13"/>
  <c r="E163" i="13"/>
  <c r="G163" i="13"/>
  <c r="A164" i="13" a="1"/>
  <c r="A164" i="13" s="1"/>
  <c r="B163" i="13"/>
  <c r="C164" i="13" l="1"/>
  <c r="E164" i="13"/>
  <c r="D164" i="13"/>
  <c r="H164" i="13"/>
  <c r="F164" i="13"/>
  <c r="G164" i="13"/>
  <c r="A165" i="13" a="1"/>
  <c r="A165" i="13" s="1"/>
  <c r="B164" i="13"/>
  <c r="C165" i="13" l="1"/>
  <c r="D165" i="13"/>
  <c r="H165" i="13"/>
  <c r="E165" i="13"/>
  <c r="F165" i="13"/>
  <c r="G165" i="13"/>
  <c r="A166" i="13" a="1"/>
  <c r="A166" i="13" s="1"/>
  <c r="B165" i="13"/>
  <c r="C166" i="13" l="1"/>
  <c r="G166" i="13"/>
  <c r="E166" i="13"/>
  <c r="D166" i="13"/>
  <c r="F166" i="13"/>
  <c r="H166" i="13"/>
  <c r="A167" i="13" a="1"/>
  <c r="A167" i="13" s="1"/>
  <c r="B166" i="13"/>
  <c r="C167" i="13" l="1"/>
  <c r="F167" i="13"/>
  <c r="E167" i="13"/>
  <c r="D167" i="13"/>
  <c r="G167" i="13"/>
  <c r="H167" i="13"/>
  <c r="A168" i="13" a="1"/>
  <c r="A168" i="13" s="1"/>
  <c r="B167" i="13"/>
  <c r="C168" i="13" l="1"/>
  <c r="E168" i="13"/>
  <c r="F168" i="13"/>
  <c r="D168" i="13"/>
  <c r="H168" i="13"/>
  <c r="G168" i="13"/>
  <c r="A169" i="13" a="1"/>
  <c r="A169" i="13" s="1"/>
  <c r="B168" i="13"/>
  <c r="C169" i="13" l="1"/>
  <c r="D169" i="13"/>
  <c r="H169" i="13"/>
  <c r="F169" i="13"/>
  <c r="E169" i="13"/>
  <c r="G169" i="13"/>
  <c r="A170" i="13" a="1"/>
  <c r="A170" i="13" s="1"/>
  <c r="B169" i="13"/>
  <c r="C170" i="13" l="1"/>
  <c r="G170" i="13"/>
  <c r="F170" i="13"/>
  <c r="E170" i="13"/>
  <c r="H170" i="13"/>
  <c r="D170" i="13"/>
  <c r="A171" i="13" a="1"/>
  <c r="A171" i="13" s="1"/>
  <c r="B170" i="13"/>
  <c r="F171" i="13" l="1"/>
  <c r="G171" i="13"/>
  <c r="E171" i="13"/>
  <c r="H171" i="13"/>
  <c r="D171" i="13"/>
  <c r="C171" i="13"/>
  <c r="A172" i="13" a="1"/>
  <c r="A172" i="13" s="1"/>
  <c r="B171" i="13"/>
  <c r="E172" i="13" l="1"/>
  <c r="G172" i="13"/>
  <c r="F172" i="13"/>
  <c r="C172" i="13"/>
  <c r="D172" i="13"/>
  <c r="H172" i="13"/>
  <c r="A173" i="13" a="1"/>
  <c r="A173" i="13" s="1"/>
  <c r="B172" i="13"/>
  <c r="C173" i="13" l="1"/>
  <c r="D173" i="13"/>
  <c r="H173" i="13"/>
  <c r="G173" i="13"/>
  <c r="F173" i="13"/>
  <c r="E173" i="13"/>
  <c r="A174" i="13" a="1"/>
  <c r="A174" i="13" s="1"/>
  <c r="B173" i="13"/>
  <c r="C174" i="13" l="1"/>
  <c r="G174" i="13"/>
  <c r="H174" i="13"/>
  <c r="F174" i="13"/>
  <c r="D174" i="13"/>
  <c r="E174" i="13"/>
  <c r="A175" i="13" a="1"/>
  <c r="A175" i="13" s="1"/>
  <c r="B174" i="13"/>
  <c r="C175" i="13" l="1"/>
  <c r="F175" i="13"/>
  <c r="H175" i="13"/>
  <c r="G175" i="13"/>
  <c r="D175" i="13"/>
  <c r="E175" i="13"/>
  <c r="A176" i="13" a="1"/>
  <c r="A176" i="13" s="1"/>
  <c r="B175" i="13"/>
  <c r="C176" i="13" l="1"/>
  <c r="E176" i="13"/>
  <c r="H176" i="13"/>
  <c r="G176" i="13"/>
  <c r="D176" i="13"/>
  <c r="F176" i="13"/>
  <c r="A177" i="13" a="1"/>
  <c r="A177" i="13" s="1"/>
  <c r="B176" i="13"/>
  <c r="C177" i="13" l="1"/>
  <c r="D177" i="13"/>
  <c r="H177" i="13"/>
  <c r="G177" i="13"/>
  <c r="F177" i="13"/>
  <c r="E177" i="13"/>
  <c r="A178" i="13" a="1"/>
  <c r="A178" i="13" s="1"/>
  <c r="B177" i="13"/>
  <c r="C178" i="13" l="1"/>
  <c r="G178" i="13"/>
  <c r="D178" i="13"/>
  <c r="H178" i="13"/>
  <c r="E178" i="13"/>
  <c r="F178" i="13"/>
  <c r="A179" i="13" a="1"/>
  <c r="A179" i="13" s="1"/>
  <c r="B178" i="13"/>
  <c r="C179" i="13" l="1"/>
  <c r="F179" i="13"/>
  <c r="D179" i="13"/>
  <c r="H179" i="13"/>
  <c r="E179" i="13"/>
  <c r="G179" i="13"/>
  <c r="A180" i="13" a="1"/>
  <c r="A180" i="13" s="1"/>
  <c r="B179" i="13"/>
  <c r="C180" i="13" l="1"/>
  <c r="E180" i="13"/>
  <c r="D180" i="13"/>
  <c r="H180" i="13"/>
  <c r="F180" i="13"/>
  <c r="G180" i="13"/>
  <c r="A181" i="13" a="1"/>
  <c r="A181" i="13" s="1"/>
  <c r="B180" i="13"/>
  <c r="D181" i="13" l="1"/>
  <c r="H181" i="13"/>
  <c r="E181" i="13"/>
  <c r="C181" i="13"/>
  <c r="G181" i="13"/>
  <c r="F181" i="13"/>
  <c r="A182" i="13" a="1"/>
  <c r="A182" i="13" s="1"/>
  <c r="B181" i="13"/>
  <c r="C182" i="13" l="1"/>
  <c r="G182" i="13"/>
  <c r="E182" i="13"/>
  <c r="D182" i="13"/>
  <c r="F182" i="13"/>
  <c r="H182" i="13"/>
  <c r="A183" i="13" a="1"/>
  <c r="A183" i="13" s="1"/>
  <c r="B182" i="13"/>
  <c r="F183" i="13" l="1"/>
  <c r="C183" i="13"/>
  <c r="E183" i="13"/>
  <c r="D183" i="13"/>
  <c r="G183" i="13"/>
  <c r="H183" i="13"/>
  <c r="A184" i="13" a="1"/>
  <c r="A184" i="13" s="1"/>
  <c r="B183" i="13"/>
  <c r="C184" i="13" l="1"/>
  <c r="E184" i="13"/>
  <c r="F184" i="13"/>
  <c r="D184" i="13"/>
  <c r="G184" i="13"/>
  <c r="H184" i="13"/>
  <c r="A185" i="13" a="1"/>
  <c r="A185" i="13" s="1"/>
  <c r="B184" i="13"/>
  <c r="C185" i="13" l="1"/>
  <c r="D185" i="13"/>
  <c r="H185" i="13"/>
  <c r="F185" i="13"/>
  <c r="E185" i="13"/>
  <c r="G185" i="13"/>
  <c r="A186" i="13" a="1"/>
  <c r="A186" i="13" s="1"/>
  <c r="B185" i="13"/>
  <c r="C186" i="13" l="1"/>
  <c r="G186" i="13"/>
  <c r="F186" i="13"/>
  <c r="E186" i="13"/>
  <c r="H186" i="13"/>
  <c r="D186" i="13"/>
  <c r="A187" i="13" a="1"/>
  <c r="A187" i="13" s="1"/>
  <c r="B186" i="13"/>
  <c r="C187" i="13" l="1"/>
  <c r="F187" i="13"/>
  <c r="G187" i="13"/>
  <c r="E187" i="13"/>
  <c r="H187" i="13"/>
  <c r="D187" i="13"/>
  <c r="A188" i="13" a="1"/>
  <c r="A188" i="13" s="1"/>
  <c r="B187" i="13"/>
  <c r="C188" i="13" l="1"/>
  <c r="E188" i="13"/>
  <c r="G188" i="13"/>
  <c r="F188" i="13"/>
  <c r="H188" i="13"/>
  <c r="D188" i="13"/>
  <c r="A189" i="13" a="1"/>
  <c r="A189" i="13" s="1"/>
  <c r="B188" i="13"/>
  <c r="C189" i="13" l="1"/>
  <c r="D189" i="13"/>
  <c r="H189" i="13"/>
  <c r="G189" i="13"/>
  <c r="F189" i="13"/>
  <c r="E189" i="13"/>
  <c r="A190" i="13" a="1"/>
  <c r="A190" i="13" s="1"/>
  <c r="B189" i="13"/>
  <c r="C190" i="13" l="1"/>
  <c r="G190" i="13"/>
  <c r="H190" i="13"/>
  <c r="F190" i="13"/>
  <c r="D190" i="13"/>
  <c r="E190" i="13"/>
  <c r="A191" i="13" a="1"/>
  <c r="A191" i="13" s="1"/>
  <c r="B190" i="13"/>
  <c r="C191" i="13" l="1"/>
  <c r="F191" i="13"/>
  <c r="H191" i="13"/>
  <c r="G191" i="13"/>
  <c r="D191" i="13"/>
  <c r="E191" i="13"/>
  <c r="A192" i="13" a="1"/>
  <c r="A192" i="13" s="1"/>
  <c r="B191" i="13"/>
  <c r="E192" i="13" l="1"/>
  <c r="H192" i="13"/>
  <c r="G192" i="13"/>
  <c r="C192" i="13"/>
  <c r="D192" i="13"/>
  <c r="F192" i="13"/>
  <c r="A193" i="13" a="1"/>
  <c r="A193" i="13" s="1"/>
  <c r="B192" i="13"/>
  <c r="D193" i="13" l="1"/>
  <c r="H193" i="13"/>
  <c r="G193" i="13"/>
  <c r="E193" i="13"/>
  <c r="F193" i="13"/>
  <c r="C193" i="13"/>
  <c r="A194" i="13" a="1"/>
  <c r="A194" i="13" s="1"/>
  <c r="B193" i="13"/>
  <c r="C194" i="13" l="1"/>
  <c r="G194" i="13"/>
  <c r="D194" i="13"/>
  <c r="H194" i="13"/>
  <c r="F194" i="13"/>
  <c r="E194" i="13"/>
  <c r="A195" i="13" a="1"/>
  <c r="A195" i="13" s="1"/>
  <c r="B194" i="13"/>
  <c r="C195" i="13" l="1"/>
  <c r="F195" i="13"/>
  <c r="D195" i="13"/>
  <c r="H195" i="13"/>
  <c r="E195" i="13"/>
  <c r="G195" i="13"/>
  <c r="A196" i="13" a="1"/>
  <c r="A196" i="13" s="1"/>
  <c r="B195" i="13"/>
  <c r="C196" i="13" l="1"/>
  <c r="E196" i="13"/>
  <c r="D196" i="13"/>
  <c r="H196" i="13"/>
  <c r="F196" i="13"/>
  <c r="G196" i="13"/>
  <c r="A197" i="13" a="1"/>
  <c r="A197" i="13" s="1"/>
  <c r="B196" i="13"/>
  <c r="C197" i="13" l="1"/>
  <c r="D197" i="13"/>
  <c r="H197" i="13"/>
  <c r="E197" i="13"/>
  <c r="F197" i="13"/>
  <c r="G197" i="13"/>
  <c r="A198" i="13" a="1"/>
  <c r="A198" i="13" s="1"/>
  <c r="B197" i="13"/>
  <c r="C198" i="13" l="1"/>
  <c r="G198" i="13"/>
  <c r="E198" i="13"/>
  <c r="D198" i="13"/>
  <c r="H198" i="13"/>
  <c r="F198" i="13"/>
  <c r="A199" i="13" a="1"/>
  <c r="A199" i="13" s="1"/>
  <c r="B198" i="13"/>
  <c r="C199" i="13" l="1"/>
  <c r="F199" i="13"/>
  <c r="E199" i="13"/>
  <c r="D199" i="13"/>
  <c r="G199" i="13"/>
  <c r="H199" i="13"/>
  <c r="A200" i="13" a="1"/>
  <c r="A200" i="13" s="1"/>
  <c r="B199" i="13"/>
  <c r="C200" i="13" l="1"/>
  <c r="E200" i="13"/>
  <c r="F200" i="13"/>
  <c r="D200" i="13"/>
  <c r="G200" i="13"/>
  <c r="H200" i="13"/>
  <c r="A201" i="13" a="1"/>
  <c r="A201" i="13" s="1"/>
  <c r="B200" i="13"/>
  <c r="C201" i="13" l="1"/>
  <c r="D201" i="13"/>
  <c r="H201" i="13"/>
  <c r="F201" i="13"/>
  <c r="E201" i="13"/>
  <c r="G201" i="13"/>
  <c r="A202" i="13" a="1"/>
  <c r="A202" i="13" s="1"/>
  <c r="B201" i="13"/>
  <c r="C202" i="13" l="1"/>
  <c r="G202" i="13"/>
  <c r="F202" i="13"/>
  <c r="E202" i="13"/>
  <c r="D202" i="13"/>
  <c r="H202" i="13"/>
  <c r="A203" i="13" a="1"/>
  <c r="A203" i="13" s="1"/>
  <c r="B202" i="13"/>
  <c r="F203" i="13" l="1"/>
  <c r="G203" i="13"/>
  <c r="C203" i="13"/>
  <c r="E203" i="13"/>
  <c r="H203" i="13"/>
  <c r="D203" i="13"/>
  <c r="A204" i="13" a="1"/>
  <c r="A204" i="13" s="1"/>
  <c r="B203" i="13"/>
  <c r="E204" i="13" l="1"/>
  <c r="C204" i="13"/>
  <c r="G204" i="13"/>
  <c r="F204" i="13"/>
  <c r="H204" i="13"/>
  <c r="D204" i="13"/>
  <c r="A205" i="13" a="1"/>
  <c r="A205" i="13" s="1"/>
  <c r="B204" i="13"/>
  <c r="C205" i="13" l="1"/>
  <c r="D205" i="13"/>
  <c r="H205" i="13"/>
  <c r="G205" i="13"/>
  <c r="F205" i="13"/>
  <c r="E205" i="13"/>
  <c r="A206" i="13" a="1"/>
  <c r="A206" i="13" s="1"/>
  <c r="B205" i="13"/>
  <c r="C206" i="13" l="1"/>
  <c r="G206" i="13"/>
  <c r="H206" i="13"/>
  <c r="F206" i="13"/>
  <c r="D206" i="13"/>
  <c r="E206" i="13"/>
  <c r="A207" i="13" a="1"/>
  <c r="A207" i="13" s="1"/>
  <c r="B206" i="13"/>
  <c r="C207" i="13" l="1"/>
  <c r="F207" i="13"/>
  <c r="H207" i="13"/>
  <c r="G207" i="13"/>
  <c r="D207" i="13"/>
  <c r="E207" i="13"/>
  <c r="A208" i="13" a="1"/>
  <c r="A208" i="13" s="1"/>
  <c r="B207" i="13"/>
  <c r="C208" i="13" l="1"/>
  <c r="E208" i="13"/>
  <c r="H208" i="13"/>
  <c r="G208" i="13"/>
  <c r="D208" i="13"/>
  <c r="F208" i="13"/>
  <c r="A209" i="13" a="1"/>
  <c r="A209" i="13" s="1"/>
  <c r="B208" i="13"/>
  <c r="C209" i="13" l="1"/>
  <c r="D209" i="13"/>
  <c r="H209" i="13"/>
  <c r="G209" i="13"/>
  <c r="E209" i="13"/>
  <c r="F209" i="13"/>
  <c r="A210" i="13" a="1"/>
  <c r="A210" i="13" s="1"/>
  <c r="B209" i="13"/>
  <c r="C210" i="13" l="1"/>
  <c r="G210" i="13"/>
  <c r="D210" i="13"/>
  <c r="H210" i="13"/>
  <c r="E210" i="13"/>
  <c r="F210" i="13"/>
  <c r="A211" i="13" a="1"/>
  <c r="A211" i="13" s="1"/>
  <c r="B210" i="13"/>
  <c r="C211" i="13" l="1"/>
  <c r="F211" i="13"/>
  <c r="D211" i="13"/>
  <c r="H211" i="13"/>
  <c r="G211" i="13"/>
  <c r="E211" i="13"/>
  <c r="A212" i="13" a="1"/>
  <c r="A212" i="13" s="1"/>
  <c r="B211" i="13"/>
  <c r="C212" i="13" l="1"/>
  <c r="E212" i="13"/>
  <c r="D212" i="13"/>
  <c r="H212" i="13"/>
  <c r="F212" i="13"/>
  <c r="G212" i="13"/>
  <c r="B212" i="13"/>
</calcChain>
</file>

<file path=xl/sharedStrings.xml><?xml version="1.0" encoding="utf-8"?>
<sst xmlns="http://schemas.openxmlformats.org/spreadsheetml/2006/main" count="2381" uniqueCount="822">
  <si>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</si>
  <si>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</si>
  <si>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</si>
  <si>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</si>
  <si>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</si>
  <si>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</si>
  <si>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</si>
  <si>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</si>
  <si>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</si>
  <si>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</si>
  <si>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Small Non Domestic Unrestricted</t>
  </si>
  <si>
    <t>Small Non Domestic Two Rate</t>
  </si>
  <si>
    <t>LV HH Metered</t>
  </si>
  <si>
    <t>LV Sub HH Metered</t>
  </si>
  <si>
    <t>HV HH Metered</t>
  </si>
  <si>
    <t>LDNO LV: Domestic Unrestricted</t>
  </si>
  <si>
    <t>LDNO LV: Domestic Two Rate</t>
  </si>
  <si>
    <t>LDNO LV: Small Non Domestic Unrestricted</t>
  </si>
  <si>
    <t>LDNO LV: Small Non Domestic Two Rate</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</si>
  <si>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</si>
  <si>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</si>
  <si>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</si>
  <si>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</si>
  <si>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</si>
  <si>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</si>
  <si>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</si>
  <si>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Small Non Domestic Unrestricted</t>
  </si>
  <si>
    <t>LDNO HV: Small Non Domestic Two Rate</t>
  </si>
  <si>
    <t>LDNO HV: LV Medium Non-Domestic</t>
  </si>
  <si>
    <t>LDNO HV: LV HH Metered</t>
  </si>
  <si>
    <t>LDNO HV: LV Sub HH Metered</t>
  </si>
  <si>
    <t>LDNO HV: HV HH Metered</t>
  </si>
  <si>
    <t>LDNO HV: LV UMS (Pseudo HH Metered)</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</si>
  <si>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</si>
  <si>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</si>
  <si>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</si>
  <si>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</si>
  <si>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</si>
  <si>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</si>
  <si>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</si>
  <si>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</si>
  <si>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</si>
  <si>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</si>
  <si>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</si>
  <si>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</si>
  <si>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</si>
  <si>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</si>
  <si>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</si>
  <si>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</si>
  <si>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</si>
  <si>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</si>
  <si>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</si>
  <si>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</si>
  <si>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</si>
  <si>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</si>
  <si>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</si>
  <si>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</si>
  <si>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</si>
  <si>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</si>
  <si>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</si>
  <si>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</si>
  <si>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</si>
  <si>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</si>
  <si>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</si>
  <si>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</si>
  <si>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</si>
  <si>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</si>
  <si>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</si>
  <si>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</si>
  <si>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</si>
  <si>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</si>
  <si>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</si>
  <si>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</si>
  <si>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</si>
  <si>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</si>
  <si>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</si>
  <si>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</si>
  <si>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</si>
  <si>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</si>
  <si>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</si>
  <si>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</si>
  <si>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</si>
  <si>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</si>
  <si>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</si>
  <si>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</si>
  <si>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</si>
  <si>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</si>
  <si>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</si>
  <si>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</si>
  <si>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</si>
  <si>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</si>
  <si>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</si>
  <si>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</si>
  <si>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</si>
  <si>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</si>
  <si>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</si>
  <si>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</si>
  <si>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</si>
  <si>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</si>
  <si>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</si>
  <si>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</si>
  <si>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</si>
  <si>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</si>
  <si>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</si>
  <si>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</si>
  <si>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</si>
  <si>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</si>
  <si>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</si>
  <si>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</si>
  <si>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</si>
  <si>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</si>
  <si>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</si>
  <si>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</si>
  <si>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</si>
  <si>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</si>
  <si>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</si>
  <si>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</si>
  <si>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</si>
  <si>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</si>
  <si>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</si>
  <si>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</si>
  <si>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</si>
  <si>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</si>
  <si>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</si>
  <si>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</si>
  <si>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</si>
  <si>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</si>
  <si>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</si>
  <si>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</si>
  <si>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</si>
  <si>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</si>
  <si>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</si>
  <si>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</si>
  <si>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</si>
  <si>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</si>
  <si>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</si>
  <si>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</si>
  <si>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</si>
  <si>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</si>
  <si>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</si>
  <si>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</si>
  <si>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</si>
  <si>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</si>
  <si>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</si>
  <si>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</si>
  <si>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</si>
  <si>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</si>
  <si>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</si>
  <si>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</si>
  <si>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</si>
  <si>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</si>
  <si>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</si>
  <si>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</si>
  <si>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</si>
  <si>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</si>
  <si>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</si>
  <si>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</si>
  <si>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</si>
  <si>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</si>
  <si>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</si>
  <si>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</si>
  <si>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</si>
  <si>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</si>
  <si>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</si>
  <si>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</si>
  <si>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</si>
  <si>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</si>
  <si>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</si>
  <si>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Annex 5 LLFs</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</si>
  <si>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</si>
  <si>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</si>
  <si>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</si>
  <si>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</si>
  <si>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</si>
  <si>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</si>
  <si>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</si>
  <si>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</si>
  <si>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</si>
  <si>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</si>
  <si>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</si>
  <si>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</si>
  <si>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</si>
  <si>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</si>
  <si>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</si>
  <si>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</si>
  <si>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</si>
  <si>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</si>
  <si>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</si>
  <si>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</si>
  <si>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</si>
  <si>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</si>
  <si>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</si>
  <si>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</si>
  <si>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</si>
  <si>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</si>
  <si>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</si>
  <si>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</si>
  <si>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</si>
  <si>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</si>
  <si>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</si>
  <si>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</si>
  <si>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</si>
  <si>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</si>
  <si>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</si>
  <si>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</si>
  <si>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</si>
  <si>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</si>
  <si>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</si>
  <si>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</si>
  <si>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</si>
  <si>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</si>
  <si>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</si>
  <si>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</si>
  <si>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</si>
  <si>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</si>
  <si>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</si>
  <si>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</si>
  <si>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</si>
  <si>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</si>
  <si>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</si>
  <si>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</si>
  <si>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</si>
  <si>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</si>
  <si>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</si>
  <si>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</si>
  <si>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</si>
  <si>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</si>
  <si>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</si>
  <si>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</si>
  <si>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</si>
  <si>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</si>
  <si>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</si>
  <si>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</si>
  <si>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</si>
  <si>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</si>
  <si>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</si>
  <si>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</si>
  <si>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</si>
  <si>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</si>
  <si>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</si>
  <si>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</si>
  <si>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</si>
  <si>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</si>
  <si>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</si>
  <si>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</si>
  <si>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</si>
  <si>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</si>
  <si>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</si>
  <si>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</si>
  <si>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</si>
  <si>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</si>
  <si>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</si>
  <si>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</si>
  <si>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</si>
  <si>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</si>
  <si>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</si>
  <si>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</si>
  <si>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</si>
  <si>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</si>
  <si>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</si>
  <si>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</si>
  <si>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</si>
  <si>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</si>
  <si>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</si>
  <si>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</si>
  <si>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</si>
  <si>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</si>
  <si>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</si>
  <si>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</si>
  <si>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</si>
  <si>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</si>
  <si>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</si>
  <si>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</si>
  <si>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</si>
  <si>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</si>
  <si>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</si>
  <si>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</si>
  <si>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</si>
  <si>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</si>
  <si>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</si>
  <si>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</si>
  <si>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</si>
  <si>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</si>
  <si>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</si>
  <si>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</si>
  <si>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</si>
  <si>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</si>
  <si>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</si>
  <si>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</si>
  <si>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</si>
  <si>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</si>
  <si>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</si>
  <si>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</si>
  <si>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</si>
  <si>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</si>
  <si>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</si>
  <si>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</si>
  <si>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</si>
  <si>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</si>
  <si>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</si>
  <si>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</si>
  <si>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</si>
  <si>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</si>
  <si>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</si>
  <si>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</si>
  <si>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</si>
  <si>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</si>
  <si>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</si>
  <si>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</si>
  <si>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</si>
  <si>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</si>
  <si>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</si>
  <si>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</si>
  <si>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</si>
  <si>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</si>
  <si>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</si>
  <si>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</si>
  <si>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</si>
  <si>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</si>
  <si>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</si>
  <si>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</si>
  <si>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</si>
  <si>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</si>
  <si>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</si>
  <si>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</si>
  <si>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</si>
  <si>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</si>
  <si>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</si>
  <si>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</si>
  <si>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</si>
  <si>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</si>
  <si>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</si>
  <si>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</si>
  <si>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</si>
  <si>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</si>
  <si>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</si>
  <si>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</si>
  <si>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</si>
  <si>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</si>
  <si>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</si>
  <si>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</si>
  <si>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</si>
  <si>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</si>
  <si>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</si>
  <si>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</si>
  <si>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</si>
  <si>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</si>
  <si>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</si>
  <si>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</si>
  <si>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</si>
  <si>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</si>
  <si>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</si>
  <si>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</si>
  <si>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</si>
  <si>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</si>
  <si>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</si>
  <si>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</si>
  <si>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</si>
  <si>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</si>
  <si>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</si>
  <si>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</si>
  <si>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</si>
  <si>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</si>
  <si>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</si>
  <si>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</si>
  <si>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</si>
  <si>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</si>
  <si>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</si>
  <si>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</si>
  <si>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</si>
  <si>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</si>
  <si>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</si>
  <si>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</si>
  <si>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</si>
  <si>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</si>
  <si>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</si>
  <si>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</si>
  <si>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</si>
  <si>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</si>
  <si>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</si>
  <si>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</si>
  <si>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</si>
  <si>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</si>
  <si>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</si>
  <si>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</si>
  <si>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</si>
  <si>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</si>
  <si>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</si>
  <si>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</si>
  <si>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</si>
  <si>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</si>
  <si>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</si>
  <si>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</si>
  <si>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</si>
  <si>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</si>
  <si>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</si>
  <si>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</si>
  <si>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</si>
  <si>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</si>
  <si>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</si>
  <si>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</si>
  <si>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</si>
  <si>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</si>
  <si>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</si>
  <si>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</si>
  <si>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</si>
  <si>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</si>
  <si>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</si>
  <si>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</si>
  <si>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</si>
  <si>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</si>
  <si>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</si>
  <si>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</si>
  <si>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</si>
  <si>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</si>
  <si>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</si>
  <si>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</si>
  <si>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</si>
  <si>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</si>
  <si>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</si>
  <si>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</si>
  <si>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</si>
  <si>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</si>
  <si>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</si>
  <si>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</si>
  <si>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</si>
  <si>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</si>
  <si>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</si>
  <si>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</si>
  <si>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</si>
  <si>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</si>
  <si>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</si>
  <si>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</si>
  <si>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</si>
  <si>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</si>
  <si>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</si>
  <si>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</si>
  <si>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</si>
  <si>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</si>
  <si>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</si>
  <si>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</si>
  <si>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</si>
  <si>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</si>
  <si>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</si>
  <si>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</si>
  <si>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</si>
  <si>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</si>
  <si>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</si>
  <si>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</si>
  <si>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</si>
  <si>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</si>
  <si>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</si>
  <si>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</si>
  <si>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</si>
  <si>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</si>
  <si>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</si>
  <si>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</si>
  <si>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</si>
  <si>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</si>
  <si>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</si>
  <si>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</si>
  <si>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</si>
  <si>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</si>
  <si>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</si>
  <si>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</si>
  <si>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</si>
  <si>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</si>
  <si>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</si>
  <si>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</si>
  <si>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</si>
  <si>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</si>
  <si>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</si>
  <si>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</si>
  <si>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</si>
  <si>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</si>
  <si>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</si>
  <si>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</si>
  <si>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</si>
  <si>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</si>
  <si>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</si>
  <si>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</si>
  <si>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</si>
  <si>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</si>
  <si>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</si>
  <si>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</si>
  <si>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</si>
  <si>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</si>
  <si>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</si>
  <si>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</si>
  <si>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</si>
  <si>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</si>
  <si>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</si>
  <si>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</si>
  <si>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</si>
  <si>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</si>
  <si>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</si>
  <si>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</si>
  <si>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</si>
  <si>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</si>
  <si>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</si>
  <si>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</si>
  <si>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</si>
  <si>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</si>
  <si>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</si>
  <si>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</si>
  <si>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</si>
  <si>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</si>
  <si>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</si>
  <si>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</si>
  <si>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</si>
  <si>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</si>
  <si>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</si>
  <si>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</si>
  <si>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</si>
  <si>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</si>
  <si>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</si>
  <si>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</si>
  <si>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</si>
  <si>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</si>
  <si>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</si>
  <si>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</si>
  <si>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</si>
  <si>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</si>
  <si>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</si>
  <si>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</si>
  <si>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</si>
  <si>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</si>
  <si>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</si>
  <si>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</si>
  <si>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</si>
  <si>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</si>
  <si>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</si>
  <si>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</si>
  <si>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</si>
  <si>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</si>
  <si>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</si>
  <si>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</si>
  <si>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</si>
  <si>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</si>
  <si>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</si>
  <si>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</si>
  <si>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</si>
  <si>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</si>
  <si>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</si>
  <si>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</si>
  <si>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</si>
  <si>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</si>
  <si>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</si>
  <si>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</si>
  <si>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</si>
  <si>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</si>
  <si>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</si>
  <si>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</si>
  <si>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</si>
  <si>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</si>
  <si>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</si>
  <si>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</si>
  <si>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LDNO LV: LV Network Domestic</t>
  </si>
  <si>
    <t>LDNO LV: LV Network Non-Domestic Non-CT</t>
  </si>
  <si>
    <t>LDNO HV: LV Network Domestic</t>
  </si>
  <si>
    <t>LDNO HV: LV Network Non-Domestic Non-CT</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</si>
  <si>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</si>
  <si>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</si>
  <si>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</si>
  <si>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</si>
  <si>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</si>
  <si>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</si>
  <si>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</si>
  <si>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</si>
  <si>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</si>
  <si>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</si>
  <si>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</si>
  <si>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</si>
  <si>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</si>
  <si>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</si>
  <si>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</si>
  <si>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</si>
  <si>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</si>
  <si>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</si>
  <si>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</si>
  <si>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</si>
  <si>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</si>
  <si>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</si>
  <si>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</si>
  <si>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</si>
  <si>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</si>
  <si>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</si>
  <si>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</si>
  <si>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</si>
  <si>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</si>
  <si>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</si>
  <si>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</si>
  <si>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</si>
  <si>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</si>
  <si>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</si>
  <si>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</si>
  <si>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</si>
  <si>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</si>
  <si>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</si>
  <si>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</si>
  <si>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</si>
  <si>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</si>
  <si>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</si>
  <si>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</si>
  <si>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</si>
  <si>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</si>
  <si>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</si>
  <si>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</si>
  <si>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</si>
  <si>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</si>
  <si>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</si>
  <si>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</si>
  <si>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</si>
  <si>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</si>
  <si>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</si>
  <si>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</si>
  <si>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</si>
  <si>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</si>
  <si>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</si>
  <si>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</si>
  <si>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</si>
  <si>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</si>
  <si>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</si>
  <si>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</si>
  <si>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</si>
  <si>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</si>
  <si>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</si>
  <si>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</si>
  <si>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</si>
  <si>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</si>
  <si>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</si>
  <si>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</si>
  <si>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</si>
  <si>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</si>
  <si>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</si>
  <si>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</si>
  <si>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</si>
  <si>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</si>
  <si>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</si>
  <si>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</si>
  <si>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</si>
  <si>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</si>
  <si>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</si>
  <si>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</si>
  <si>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</si>
  <si>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</si>
  <si>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</si>
  <si>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</si>
  <si>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</si>
  <si>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</si>
  <si>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</si>
  <si>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</si>
  <si>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</si>
  <si>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</si>
  <si>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</si>
  <si>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</si>
  <si>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</si>
  <si>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</si>
  <si>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</si>
  <si>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</si>
  <si>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</si>
  <si>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</si>
  <si>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</si>
  <si>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</si>
  <si>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</si>
  <si>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</si>
  <si>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</si>
  <si>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</si>
  <si>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</si>
  <si>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</si>
  <si>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</si>
  <si>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</si>
  <si>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</si>
  <si>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</si>
  <si>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</si>
  <si>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</si>
  <si>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</si>
  <si>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</si>
  <si>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</si>
  <si>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</si>
  <si>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</si>
  <si>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</si>
  <si>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Monday to Friday 
(Including Bank Holidays)
March to October Inclusive</t>
  </si>
  <si>
    <t>All times are in UK Clock time</t>
  </si>
  <si>
    <t>Winter Peak</t>
  </si>
  <si>
    <t>Summer Peak</t>
  </si>
  <si>
    <t>Winter Shoulder</t>
  </si>
  <si>
    <t>Night</t>
  </si>
  <si>
    <t>Node ID</t>
  </si>
  <si>
    <t>CVA site specific LLFs</t>
  </si>
  <si>
    <t>MSID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</si>
  <si>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</si>
  <si>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</si>
  <si>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</si>
  <si>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</si>
  <si>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</si>
  <si>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</si>
  <si>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</si>
  <si>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</si>
  <si>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</si>
  <si>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</si>
  <si>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This form is intentionally left blank</t>
  </si>
  <si>
    <t>Copy from CDCM table 3701 "Tariffs!A42:I84" and paste values into A14</t>
  </si>
  <si>
    <t>Copy from EDCM table 6005 "LDNORev!B549:G683" and paste values into D57</t>
  </si>
  <si>
    <t>LDNO LV: Domestic Off Peak (related MPAN)</t>
  </si>
  <si>
    <t>LDNO LV: Small Non Domestic Off Peak (related MPAN)</t>
  </si>
  <si>
    <t>5 - 8</t>
  </si>
  <si>
    <t>LDNO LV: LV Generation NHH or Aggregate HH</t>
  </si>
  <si>
    <t>8 or 0</t>
  </si>
  <si>
    <t>LDNO HV: Domestic Off Peak (related MPAN)</t>
  </si>
  <si>
    <t>LDNO HV: Small Non Domestic Off Peak (related MPAN)</t>
  </si>
  <si>
    <t>LDNO HV: LV Generation NHH or Aggregate HH</t>
  </si>
  <si>
    <t>LDNO HV: LV Sub Generation NHH</t>
  </si>
  <si>
    <t>LV Generation Non-Intermittent no RP charge</t>
  </si>
  <si>
    <t>LV Sub Generation Intermittent no RP charge</t>
  </si>
  <si>
    <t>LV Sub Generation Non-Intermittent no RP charge</t>
  </si>
  <si>
    <t>HV Generation Intermittent no RP charge</t>
  </si>
  <si>
    <t>LV Generation Intermittent no RP charge</t>
  </si>
  <si>
    <t>HV Generation Non-Intermittent no RP charge</t>
  </si>
  <si>
    <t>LV Generation NHH or Aggregate HH</t>
  </si>
  <si>
    <t>Domestic Off Peak (related MPAN)</t>
  </si>
  <si>
    <t>Small Non Domestic Off Peak (related MPAN)</t>
  </si>
  <si>
    <t>LV Sub Medium Non-Domestic</t>
  </si>
  <si>
    <t>LV Sub Generation NHH</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</si>
  <si>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</si>
  <si>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</si>
  <si>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</si>
  <si>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</si>
  <si>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Vattenfall Networks Limited - GSP B</t>
  </si>
  <si>
    <t>2019/20</t>
  </si>
  <si>
    <t>1 April 2019</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</si>
  <si>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</si>
  <si>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Monday to Friday 
Mar to Oct</t>
  </si>
  <si>
    <t>00:30 – 07:30</t>
  </si>
  <si>
    <t>07:30 – 00:30</t>
  </si>
  <si>
    <t>Monday to Friday 
Nov to Feb</t>
  </si>
  <si>
    <t>16:00 – 19:00</t>
  </si>
  <si>
    <t>07:30 – 16:00
19:00 – 20:00</t>
  </si>
  <si>
    <t>20:00 – 00:30</t>
  </si>
  <si>
    <t xml:space="preserve">Monday to Friday </t>
  </si>
  <si>
    <t>16:00 to 19:00</t>
  </si>
  <si>
    <t>07:30 to 16:00
19:00 to 21:00</t>
  </si>
  <si>
    <t>00:00 to 07:30
21:00 to 24:00</t>
  </si>
  <si>
    <t>Weekends</t>
  </si>
  <si>
    <t>00:00 to 24:00</t>
  </si>
  <si>
    <t>Monday to Friday Nov to Feb</t>
  </si>
  <si>
    <t>Monday to Friday Mar to Oct</t>
  </si>
  <si>
    <t>07:30 to 21:00</t>
  </si>
  <si>
    <t>5-8</t>
  </si>
  <si>
    <t>8&amp;0</t>
  </si>
  <si>
    <t>B01 , B31 , B61</t>
  </si>
  <si>
    <t>B02 , B32 , B62</t>
  </si>
  <si>
    <t>B03 , B33 , B63</t>
  </si>
  <si>
    <t>B04 , B34 , B64</t>
  </si>
  <si>
    <t>B05 , B35 , B65</t>
  </si>
  <si>
    <t>B06 , B36 , B66</t>
  </si>
  <si>
    <t>B07 , B37 , B67</t>
  </si>
  <si>
    <t>B16 , B46 , B76</t>
  </si>
  <si>
    <t>B08 , B38 , B68</t>
  </si>
  <si>
    <t>B09 , B39 , B69</t>
  </si>
  <si>
    <t>B26 , B56 , B86</t>
  </si>
  <si>
    <t>B55 , B85</t>
  </si>
  <si>
    <t>B54 , B84</t>
  </si>
  <si>
    <t>B11 , B41 , B71</t>
  </si>
  <si>
    <t>B12 , B42 , B72</t>
  </si>
  <si>
    <t>B13 , B43 , B73</t>
  </si>
  <si>
    <t>B14 , B44 , B74</t>
  </si>
  <si>
    <t>B15 , B45 , B75</t>
  </si>
  <si>
    <t>B01</t>
  </si>
  <si>
    <t>B02</t>
  </si>
  <si>
    <t>B03</t>
  </si>
  <si>
    <t>B04</t>
  </si>
  <si>
    <t>B05</t>
  </si>
  <si>
    <t>B06</t>
  </si>
  <si>
    <t>B07</t>
  </si>
  <si>
    <t>B08</t>
  </si>
  <si>
    <t>B09</t>
  </si>
  <si>
    <t>B26</t>
  </si>
  <si>
    <t>B11</t>
  </si>
  <si>
    <t>B12</t>
  </si>
  <si>
    <t>B13</t>
  </si>
  <si>
    <t>B14</t>
  </si>
  <si>
    <t>B15</t>
  </si>
  <si>
    <t>B61</t>
  </si>
  <si>
    <t>B62</t>
  </si>
  <si>
    <t>B63</t>
  </si>
  <si>
    <t>B64</t>
  </si>
  <si>
    <t>B65</t>
  </si>
  <si>
    <t>B66</t>
  </si>
  <si>
    <t>B67</t>
  </si>
  <si>
    <t>B68</t>
  </si>
  <si>
    <t>B69</t>
  </si>
  <si>
    <t>B86</t>
  </si>
  <si>
    <t>B85</t>
  </si>
  <si>
    <t>B84</t>
  </si>
  <si>
    <t>B71</t>
  </si>
  <si>
    <t>B72</t>
  </si>
  <si>
    <t>B73</t>
  </si>
  <si>
    <t>B74</t>
  </si>
  <si>
    <t>B75</t>
  </si>
  <si>
    <t>B31</t>
  </si>
  <si>
    <t>B32</t>
  </si>
  <si>
    <t>B33</t>
  </si>
  <si>
    <t>B34</t>
  </si>
  <si>
    <t>B35</t>
  </si>
  <si>
    <t>B36</t>
  </si>
  <si>
    <t>B37</t>
  </si>
  <si>
    <t>B46</t>
  </si>
  <si>
    <t>B38</t>
  </si>
  <si>
    <t>B39</t>
  </si>
  <si>
    <t>B56</t>
  </si>
  <si>
    <t>B55</t>
  </si>
  <si>
    <t>B54</t>
  </si>
  <si>
    <t>B41</t>
  </si>
  <si>
    <t>B42</t>
  </si>
  <si>
    <t>B43</t>
  </si>
  <si>
    <t>B44</t>
  </si>
  <si>
    <t>B45</t>
  </si>
  <si>
    <t>B01 , B02 , B03 , B04 , B05 , B06 , B07 , B08 , B09 , B26 , B11 , B12 , B13 , B14 , B15 , BL1 , BL3 , BL4 , B61 , B62 , B63 , B64 , B65 , B66 , B67 , B68 , B69 , B86 , B75 , BH1 , BH3 , BH4 , B31 , B32 , B33 , B34 , B35 , B36 , B37 , B38 , B39 , B56 , B45 , BE1 , BE3 , BE4 , B71 , B72 , B73 , B74 , B41 , B42 , B43 , B44</t>
  </si>
  <si>
    <t>B85 , BH2 , BH5 , BH6 , B46 , B55 , BE2 , BE5 , BE6</t>
  </si>
  <si>
    <t>B84 , BH7 , BH8 ,  B54 , BE7 , BE8</t>
  </si>
  <si>
    <t>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</si>
</sst>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0.000_ ;\-0.000\ "/>
    <numFmt numFmtId="178" formatCode="0.000_ ;[White]\-0.000\ "/>
    <numFmt numFmtId="179" formatCode="0.000_ ;[White]\-0.000"/>
  </numFmts>
  <fonts count="4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
      <sz val="9"/>
      <color indexed="8"/>
      <name val="Tahoma"/>
      <family val="2"/>
    </font>
  </fonts>
  <fills count="36">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39">
    <xf numFmtId="0" fontId="0" fillId="0" borderId="0"/>
    <xf numFmtId="0" fontId="10" fillId="0" borderId="0"/>
    <xf numFmtId="0" fontId="17" fillId="0" borderId="0" applyNumberFormat="0" applyFill="0" applyBorder="0" applyAlignment="0" applyProtection="0"/>
    <xf numFmtId="0" fontId="18" fillId="5" borderId="7" applyNumberFormat="0" applyAlignment="0" applyProtection="0"/>
    <xf numFmtId="0" fontId="19" fillId="0" borderId="0" applyNumberFormat="0" applyFill="0" applyBorder="0" applyAlignment="0" applyProtection="0">
      <alignment vertical="top"/>
      <protection locked="0"/>
    </xf>
    <xf numFmtId="0" fontId="24" fillId="0" borderId="9" applyNumberFormat="0" applyFill="0" applyAlignment="0" applyProtection="0"/>
    <xf numFmtId="0" fontId="17" fillId="0" borderId="10" applyNumberFormat="0" applyFill="0" applyAlignment="0" applyProtection="0"/>
    <xf numFmtId="0" fontId="12" fillId="0" borderId="0"/>
    <xf numFmtId="43" fontId="12" fillId="0" borderId="0" applyFont="0" applyFill="0" applyBorder="0" applyAlignment="0" applyProtection="0"/>
    <xf numFmtId="0" fontId="30" fillId="22" borderId="0" applyNumberFormat="0" applyBorder="0" applyAlignment="0" applyProtection="0"/>
    <xf numFmtId="0" fontId="9" fillId="6"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9" fillId="25" borderId="0" applyNumberFormat="0" applyBorder="0" applyAlignment="0" applyProtection="0"/>
    <xf numFmtId="0" fontId="30" fillId="26" borderId="0" applyNumberFormat="0" applyBorder="0" applyAlignment="0" applyProtection="0"/>
    <xf numFmtId="0" fontId="35" fillId="0" borderId="0"/>
    <xf numFmtId="43" fontId="12" fillId="0" borderId="0" applyFont="0" applyFill="0" applyBorder="0" applyAlignment="0" applyProtection="0"/>
    <xf numFmtId="0" fontId="8" fillId="6" borderId="0" applyNumberFormat="0" applyBorder="0" applyAlignment="0" applyProtection="0"/>
    <xf numFmtId="0" fontId="8" fillId="25" borderId="0" applyNumberFormat="0" applyBorder="0" applyAlignment="0" applyProtection="0"/>
    <xf numFmtId="0" fontId="7" fillId="0" borderId="0"/>
    <xf numFmtId="0" fontId="39" fillId="35" borderId="0" applyNumberFormat="0" applyBorder="0" applyAlignment="0" applyProtection="0"/>
    <xf numFmtId="43" fontId="12" fillId="0" borderId="0" applyFont="0" applyFill="0" applyBorder="0" applyAlignment="0" applyProtection="0"/>
    <xf numFmtId="0" fontId="6" fillId="0" borderId="0"/>
    <xf numFmtId="43" fontId="12" fillId="0" borderId="0" applyFont="0" applyFill="0" applyBorder="0" applyAlignment="0" applyProtection="0"/>
    <xf numFmtId="43" fontId="12" fillId="0" borderId="0" applyFont="0" applyFill="0" applyBorder="0" applyAlignment="0" applyProtection="0"/>
    <xf numFmtId="0" fontId="5" fillId="0" borderId="0"/>
    <xf numFmtId="43" fontId="12" fillId="0" borderId="0" applyFont="0" applyFill="0" applyBorder="0" applyAlignment="0" applyProtection="0"/>
    <xf numFmtId="43" fontId="12" fillId="0" borderId="0" applyFont="0" applyFill="0" applyBorder="0" applyAlignment="0" applyProtection="0"/>
    <xf numFmtId="0" fontId="4" fillId="0" borderId="0"/>
    <xf numFmtId="43" fontId="12" fillId="0" borderId="0" applyFont="0" applyFill="0" applyBorder="0" applyAlignment="0" applyProtection="0"/>
    <xf numFmtId="43" fontId="12" fillId="0" borderId="0" applyFont="0" applyFill="0" applyBorder="0" applyAlignment="0" applyProtection="0"/>
    <xf numFmtId="0" fontId="3" fillId="0" borderId="0"/>
    <xf numFmtId="43" fontId="12" fillId="0" borderId="0" applyFont="0" applyFill="0" applyBorder="0" applyAlignment="0" applyProtection="0"/>
    <xf numFmtId="43" fontId="12" fillId="0" borderId="0" applyFont="0" applyFill="0" applyBorder="0" applyAlignment="0" applyProtection="0"/>
    <xf numFmtId="0" fontId="2" fillId="0" borderId="0"/>
    <xf numFmtId="43" fontId="12" fillId="0" borderId="0" applyFont="0" applyFill="0" applyBorder="0" applyAlignment="0" applyProtection="0"/>
    <xf numFmtId="43" fontId="12" fillId="0" borderId="0" applyFont="0" applyFill="0" applyBorder="0" applyAlignment="0" applyProtection="0"/>
    <xf numFmtId="0" fontId="1" fillId="0" borderId="0"/>
    <xf numFmtId="43" fontId="12" fillId="0" borderId="0" applyFont="0" applyFill="0" applyBorder="0" applyAlignment="0" applyProtection="0"/>
  </cellStyleXfs>
  <cellXfs count="289">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4" fillId="2" borderId="0" xfId="0" applyFont="1" applyFill="1" applyAlignment="1">
      <alignment vertical="center"/>
    </xf>
    <xf numFmtId="0" fontId="20" fillId="2" borderId="0" xfId="4" applyFont="1" applyFill="1" applyAlignment="1" applyProtection="1">
      <alignment vertical="center"/>
    </xf>
    <xf numFmtId="0" fontId="13" fillId="7" borderId="1" xfId="0" applyFont="1" applyFill="1" applyBorder="1" applyAlignment="1">
      <alignment horizontal="center" vertical="center" wrapText="1"/>
    </xf>
    <xf numFmtId="0" fontId="12" fillId="0" borderId="1" xfId="0" quotePrefix="1" applyFont="1" applyBorder="1" applyAlignment="1">
      <alignment horizontal="left" vertical="top" wrapText="1"/>
    </xf>
    <xf numFmtId="0" fontId="13" fillId="7" borderId="1" xfId="0" applyFont="1" applyFill="1" applyBorder="1" applyAlignment="1" applyProtection="1">
      <alignment vertical="center" wrapText="1"/>
      <protection locked="0"/>
    </xf>
    <xf numFmtId="0" fontId="21"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wrapText="1"/>
      <protection locked="0"/>
    </xf>
    <xf numFmtId="0" fontId="12" fillId="0" borderId="6" xfId="0" applyFont="1" applyBorder="1" applyAlignment="1">
      <alignment horizontal="center" vertical="center" wrapText="1"/>
    </xf>
    <xf numFmtId="0" fontId="12" fillId="2" borderId="0" xfId="0" applyFont="1" applyFill="1" applyAlignment="1">
      <alignment vertical="center"/>
    </xf>
    <xf numFmtId="0" fontId="0" fillId="0" borderId="0" xfId="0" applyProtection="1">
      <protection locked="0"/>
    </xf>
    <xf numFmtId="169" fontId="12" fillId="3" borderId="1" xfId="0" applyNumberFormat="1" applyFont="1" applyFill="1" applyBorder="1" applyAlignment="1" applyProtection="1">
      <alignment horizontal="center" vertical="center"/>
      <protection locked="0"/>
    </xf>
    <xf numFmtId="49" fontId="21" fillId="8" borderId="1" xfId="0" applyNumberFormat="1" applyFont="1" applyFill="1" applyBorder="1" applyAlignment="1" applyProtection="1">
      <alignment horizontal="center" vertical="center" wrapText="1"/>
      <protection locked="0"/>
    </xf>
    <xf numFmtId="0" fontId="13" fillId="7" borderId="1" xfId="0" quotePrefix="1" applyFont="1" applyFill="1" applyBorder="1" applyAlignment="1">
      <alignment horizontal="center" vertical="center" wrapText="1"/>
    </xf>
    <xf numFmtId="0" fontId="13" fillId="13" borderId="1" xfId="0" quotePrefix="1" applyFont="1" applyFill="1" applyBorder="1" applyAlignment="1">
      <alignment horizontal="center" vertical="center" wrapText="1"/>
    </xf>
    <xf numFmtId="0" fontId="13" fillId="14" borderId="1" xfId="0" quotePrefix="1" applyFont="1" applyFill="1" applyBorder="1" applyAlignment="1">
      <alignment horizontal="center" vertical="center" wrapText="1"/>
    </xf>
    <xf numFmtId="0" fontId="13" fillId="7" borderId="1" xfId="0" quotePrefix="1" applyFont="1" applyFill="1" applyBorder="1" applyAlignment="1" applyProtection="1">
      <alignment horizontal="center" vertical="center" wrapText="1"/>
    </xf>
    <xf numFmtId="0" fontId="12" fillId="0" borderId="0" xfId="7" applyAlignment="1">
      <alignment horizontal="center" vertical="top" wrapText="1"/>
    </xf>
    <xf numFmtId="0" fontId="12" fillId="0" borderId="0" xfId="7"/>
    <xf numFmtId="0" fontId="12" fillId="0" borderId="0" xfId="7" applyAlignment="1">
      <alignment horizontal="left"/>
    </xf>
    <xf numFmtId="0" fontId="12" fillId="0" borderId="0" xfId="7" applyAlignment="1">
      <alignment horizontal="center" vertical="center" wrapText="1"/>
    </xf>
    <xf numFmtId="49" fontId="12" fillId="9" borderId="1" xfId="0" applyNumberFormat="1" applyFont="1" applyFill="1" applyBorder="1" applyAlignment="1" applyProtection="1">
      <alignment horizontal="left" vertical="center" wrapText="1"/>
      <protection locked="0"/>
    </xf>
    <xf numFmtId="0" fontId="0" fillId="15" borderId="0" xfId="0" applyFill="1"/>
    <xf numFmtId="0" fontId="19" fillId="2" borderId="0" xfId="4" applyFont="1" applyFill="1" applyAlignment="1" applyProtection="1">
      <alignment vertical="center"/>
    </xf>
    <xf numFmtId="0" fontId="12" fillId="2" borderId="8" xfId="7" quotePrefix="1" applyFont="1" applyFill="1" applyBorder="1" applyAlignment="1">
      <alignment vertical="center" wrapText="1"/>
    </xf>
    <xf numFmtId="0" fontId="12" fillId="2" borderId="0" xfId="7" applyFont="1" applyFill="1" applyAlignment="1">
      <alignment vertical="center"/>
    </xf>
    <xf numFmtId="0" fontId="14" fillId="2" borderId="0" xfId="7" applyFont="1" applyFill="1" applyAlignment="1">
      <alignment vertical="center"/>
    </xf>
    <xf numFmtId="0" fontId="13" fillId="7" borderId="1" xfId="7" quotePrefix="1" applyFont="1" applyFill="1" applyBorder="1" applyAlignment="1">
      <alignment horizontal="center" vertical="center" wrapText="1"/>
    </xf>
    <xf numFmtId="0" fontId="13" fillId="7" borderId="1" xfId="7" applyFont="1" applyFill="1" applyBorder="1" applyAlignment="1">
      <alignment horizontal="center" vertical="center" wrapText="1"/>
    </xf>
    <xf numFmtId="49" fontId="29" fillId="7" borderId="1" xfId="7" applyNumberFormat="1" applyFont="1" applyFill="1" applyBorder="1" applyAlignment="1">
      <alignment horizontal="center" vertical="center" wrapText="1"/>
    </xf>
    <xf numFmtId="49" fontId="13" fillId="7" borderId="1" xfId="7" applyNumberFormat="1" applyFont="1" applyFill="1" applyBorder="1" applyAlignment="1">
      <alignment horizontal="center" vertical="center" wrapText="1"/>
    </xf>
    <xf numFmtId="0" fontId="12" fillId="2" borderId="0" xfId="7" applyFont="1" applyFill="1" applyAlignment="1">
      <alignment horizontal="center" vertical="center"/>
    </xf>
    <xf numFmtId="166" fontId="12" fillId="2" borderId="0" xfId="7" applyNumberFormat="1" applyFont="1" applyFill="1" applyAlignment="1">
      <alignment horizontal="center" vertical="center"/>
    </xf>
    <xf numFmtId="0" fontId="12" fillId="2" borderId="0" xfId="7" applyFont="1" applyFill="1"/>
    <xf numFmtId="0" fontId="12" fillId="0" borderId="0" xfId="0" applyFont="1" applyProtection="1">
      <protection locked="0"/>
    </xf>
    <xf numFmtId="49" fontId="17" fillId="6" borderId="0" xfId="2" quotePrefix="1" applyNumberFormat="1" applyFont="1" applyFill="1" applyAlignment="1" applyProtection="1">
      <alignment horizontal="left" vertical="center" wrapText="1"/>
      <protection locked="0"/>
    </xf>
    <xf numFmtId="49" fontId="17" fillId="6" borderId="0" xfId="2" applyNumberFormat="1" applyFont="1" applyFill="1" applyAlignment="1" applyProtection="1">
      <alignment vertical="center" wrapText="1"/>
      <protection locked="0"/>
    </xf>
    <xf numFmtId="49" fontId="24" fillId="0" borderId="0" xfId="5" applyNumberFormat="1" applyFont="1" applyBorder="1" applyAlignment="1" applyProtection="1">
      <alignment vertical="center"/>
      <protection locked="0"/>
    </xf>
    <xf numFmtId="0" fontId="12" fillId="0" borderId="0" xfId="0" applyFont="1" applyBorder="1" applyProtection="1">
      <protection locked="0"/>
    </xf>
    <xf numFmtId="49" fontId="17" fillId="6" borderId="0" xfId="2" applyNumberFormat="1" applyFont="1" applyFill="1" applyBorder="1" applyAlignment="1" applyProtection="1">
      <alignment vertical="center" wrapText="1"/>
      <protection locked="0"/>
    </xf>
    <xf numFmtId="49" fontId="17" fillId="0" borderId="0" xfId="6" applyNumberFormat="1" applyFont="1" applyBorder="1" applyAlignment="1" applyProtection="1">
      <alignment vertical="center"/>
      <protection locked="0"/>
    </xf>
    <xf numFmtId="49" fontId="17" fillId="0" borderId="0" xfId="6" quotePrefix="1" applyNumberFormat="1" applyFont="1" applyBorder="1" applyAlignment="1" applyProtection="1">
      <alignment horizontal="left" vertical="center"/>
      <protection locked="0"/>
    </xf>
    <xf numFmtId="49" fontId="29" fillId="7" borderId="1" xfId="0" applyNumberFormat="1" applyFont="1" applyFill="1" applyBorder="1" applyAlignment="1">
      <alignment horizontal="center" vertical="center" wrapText="1"/>
    </xf>
    <xf numFmtId="0" fontId="13" fillId="7" borderId="1" xfId="0" applyFont="1" applyFill="1" applyBorder="1" applyAlignment="1">
      <alignment horizontal="center" vertical="center" wrapText="1"/>
    </xf>
    <xf numFmtId="0" fontId="19" fillId="0" borderId="0" xfId="4" applyAlignment="1" applyProtection="1">
      <alignment horizontal="left" vertical="top"/>
    </xf>
    <xf numFmtId="0" fontId="13" fillId="7" borderId="6" xfId="0" applyFont="1" applyFill="1" applyBorder="1" applyAlignment="1" applyProtection="1">
      <alignment vertical="center" wrapText="1"/>
      <protection locked="0"/>
    </xf>
    <xf numFmtId="0" fontId="0" fillId="15" borderId="0" xfId="0" applyFill="1" applyAlignment="1">
      <alignment vertical="center"/>
    </xf>
    <xf numFmtId="0" fontId="31" fillId="18" borderId="1" xfId="0" applyFont="1" applyFill="1" applyBorder="1" applyAlignment="1" applyProtection="1">
      <alignment horizontal="center" vertical="center" wrapText="1"/>
      <protection locked="0"/>
    </xf>
    <xf numFmtId="0" fontId="31" fillId="16" borderId="1" xfId="0" applyFont="1" applyFill="1" applyBorder="1" applyAlignment="1" applyProtection="1">
      <alignment horizontal="center" vertical="center" wrapText="1"/>
      <protection locked="0"/>
    </xf>
    <xf numFmtId="0" fontId="31" fillId="19" borderId="1" xfId="0" applyFont="1" applyFill="1" applyBorder="1" applyAlignment="1" applyProtection="1">
      <alignment horizontal="center" vertical="center" wrapText="1"/>
      <protection locked="0"/>
    </xf>
    <xf numFmtId="0" fontId="13" fillId="20" borderId="1" xfId="0"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23"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4" fillId="15" borderId="0" xfId="7" applyFont="1" applyFill="1" applyBorder="1" applyAlignment="1">
      <alignment vertical="center"/>
    </xf>
    <xf numFmtId="0" fontId="23" fillId="15" borderId="0" xfId="2" applyNumberFormat="1" applyFont="1" applyFill="1" applyBorder="1" applyAlignment="1" applyProtection="1">
      <alignment horizontal="center" vertical="center" wrapText="1"/>
    </xf>
    <xf numFmtId="0" fontId="13" fillId="15" borderId="0" xfId="0" applyFont="1" applyFill="1" applyBorder="1" applyAlignment="1">
      <alignment horizontal="left" vertical="center" wrapText="1"/>
    </xf>
    <xf numFmtId="0" fontId="12" fillId="15" borderId="0" xfId="0" applyFont="1" applyFill="1" applyBorder="1" applyAlignment="1">
      <alignment horizontal="left" vertical="center" wrapText="1"/>
    </xf>
    <xf numFmtId="0" fontId="23" fillId="15" borderId="0" xfId="2" applyNumberFormat="1" applyFont="1" applyFill="1" applyBorder="1" applyAlignment="1">
      <alignment vertical="center" wrapText="1"/>
    </xf>
    <xf numFmtId="0" fontId="13" fillId="15" borderId="4" xfId="0" applyFont="1" applyFill="1" applyBorder="1" applyAlignment="1">
      <alignment horizontal="left" vertical="center" wrapText="1"/>
    </xf>
    <xf numFmtId="0" fontId="12" fillId="15" borderId="4" xfId="0" applyFont="1" applyFill="1" applyBorder="1" applyAlignment="1">
      <alignment horizontal="center" vertical="center" wrapText="1"/>
    </xf>
    <xf numFmtId="0" fontId="12" fillId="15" borderId="8" xfId="0" applyFont="1" applyFill="1" applyBorder="1" applyAlignment="1">
      <alignment horizontal="center" vertical="center" wrapText="1"/>
    </xf>
    <xf numFmtId="0" fontId="23" fillId="15" borderId="8" xfId="2" applyNumberFormat="1" applyFont="1" applyFill="1" applyBorder="1" applyAlignment="1">
      <alignment horizontal="center" vertical="center" wrapText="1"/>
    </xf>
    <xf numFmtId="14" fontId="12" fillId="0" borderId="0" xfId="7" applyNumberFormat="1"/>
    <xf numFmtId="0" fontId="12" fillId="0" borderId="0" xfId="7" quotePrefix="1" applyAlignment="1">
      <alignment horizontal="left"/>
    </xf>
    <xf numFmtId="0" fontId="19" fillId="0" borderId="0" xfId="4" applyAlignment="1" applyProtection="1"/>
    <xf numFmtId="0" fontId="19" fillId="2" borderId="0" xfId="4" applyFont="1" applyFill="1" applyAlignment="1" applyProtection="1">
      <alignment vertical="center"/>
      <protection hidden="1"/>
    </xf>
    <xf numFmtId="170" fontId="12" fillId="28" borderId="0" xfId="7" applyNumberFormat="1" applyFill="1"/>
    <xf numFmtId="171" fontId="12" fillId="28" borderId="0" xfId="7" applyNumberFormat="1" applyFill="1"/>
    <xf numFmtId="0" fontId="12" fillId="28" borderId="0" xfId="7" applyFill="1"/>
    <xf numFmtId="0" fontId="12" fillId="28" borderId="0" xfId="7" applyFill="1" applyAlignment="1">
      <alignment horizontal="left"/>
    </xf>
    <xf numFmtId="0" fontId="12" fillId="11" borderId="1" xfId="14" applyFont="1" applyFill="1" applyBorder="1" applyAlignment="1" applyProtection="1">
      <alignment vertical="center"/>
      <protection locked="0"/>
    </xf>
    <xf numFmtId="174" fontId="12" fillId="30" borderId="1" xfId="11" applyNumberFormat="1" applyFont="1" applyFill="1" applyBorder="1" applyAlignment="1" applyProtection="1">
      <alignment vertical="center"/>
      <protection locked="0"/>
    </xf>
    <xf numFmtId="173" fontId="9" fillId="29" borderId="1" xfId="10" applyNumberFormat="1" applyFill="1" applyBorder="1" applyAlignment="1" applyProtection="1">
      <alignment vertical="center"/>
    </xf>
    <xf numFmtId="174" fontId="12" fillId="29" borderId="1" xfId="10" applyNumberFormat="1" applyFont="1" applyFill="1" applyBorder="1" applyAlignment="1" applyProtection="1">
      <alignment vertical="center"/>
      <protection locked="0"/>
    </xf>
    <xf numFmtId="174" fontId="12" fillId="32" borderId="1" xfId="10" applyNumberFormat="1" applyFont="1" applyFill="1" applyBorder="1" applyAlignment="1" applyProtection="1">
      <alignment vertical="center"/>
      <protection locked="0"/>
    </xf>
    <xf numFmtId="174" fontId="12"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3"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3" fillId="7" borderId="6" xfId="0" applyFont="1" applyFill="1" applyBorder="1" applyAlignment="1" applyProtection="1">
      <alignment horizontal="left" vertical="center" wrapText="1"/>
    </xf>
    <xf numFmtId="0" fontId="12" fillId="11" borderId="1" xfId="9" quotePrefix="1" applyFont="1" applyFill="1" applyBorder="1" applyAlignment="1" applyProtection="1">
      <alignment horizontal="center" vertical="center" wrapText="1"/>
    </xf>
    <xf numFmtId="0" fontId="12" fillId="31" borderId="1" xfId="12" quotePrefix="1" applyFont="1" applyFill="1" applyBorder="1" applyAlignment="1" applyProtection="1">
      <alignment horizontal="center" vertical="center" wrapText="1"/>
    </xf>
    <xf numFmtId="173" fontId="9" fillId="32" borderId="1" xfId="13" applyNumberFormat="1" applyFill="1" applyBorder="1" applyAlignment="1" applyProtection="1">
      <alignment vertical="center"/>
    </xf>
    <xf numFmtId="0" fontId="13" fillId="7" borderId="1" xfId="0" applyFont="1" applyFill="1" applyBorder="1" applyAlignment="1" applyProtection="1">
      <alignment horizontal="left" vertical="center" wrapText="1"/>
    </xf>
    <xf numFmtId="0" fontId="12" fillId="11" borderId="1" xfId="14" applyFont="1" applyFill="1" applyBorder="1" applyAlignment="1" applyProtection="1">
      <alignment vertical="center" wrapText="1"/>
    </xf>
    <xf numFmtId="0" fontId="12" fillId="27" borderId="1" xfId="14" applyFont="1" applyFill="1" applyBorder="1" applyAlignment="1" applyProtection="1">
      <alignment vertical="center" wrapText="1"/>
    </xf>
    <xf numFmtId="0" fontId="8" fillId="11" borderId="1" xfId="14" applyFont="1" applyFill="1" applyBorder="1" applyAlignment="1" applyProtection="1">
      <alignment vertical="center" wrapText="1"/>
    </xf>
    <xf numFmtId="0" fontId="8" fillId="27" borderId="1" xfId="14" applyFont="1" applyFill="1" applyBorder="1" applyAlignment="1" applyProtection="1">
      <alignment vertical="center" wrapText="1"/>
    </xf>
    <xf numFmtId="0" fontId="12" fillId="7" borderId="1" xfId="0" applyFont="1" applyFill="1" applyBorder="1" applyAlignment="1" applyProtection="1">
      <alignment horizontal="center" vertical="center" wrapText="1"/>
    </xf>
    <xf numFmtId="174" fontId="9" fillId="29" borderId="1" xfId="10" applyNumberFormat="1" applyFill="1" applyBorder="1" applyAlignment="1" applyProtection="1">
      <alignment vertical="center"/>
      <protection locked="0"/>
    </xf>
    <xf numFmtId="175" fontId="9" fillId="29" borderId="1" xfId="10" applyNumberFormat="1" applyFill="1" applyBorder="1" applyAlignment="1" applyProtection="1">
      <alignment vertical="center"/>
    </xf>
    <xf numFmtId="175" fontId="9" fillId="32" borderId="1" xfId="10" applyNumberFormat="1" applyFill="1" applyBorder="1" applyAlignment="1" applyProtection="1">
      <alignment vertical="center"/>
    </xf>
    <xf numFmtId="175" fontId="12" fillId="30" borderId="1" xfId="11" applyNumberFormat="1" applyFont="1" applyFill="1" applyBorder="1" applyAlignment="1" applyProtection="1">
      <alignment vertical="center"/>
    </xf>
    <xf numFmtId="175" fontId="12" fillId="33" borderId="1" xfId="11" applyNumberFormat="1" applyFont="1" applyFill="1" applyBorder="1" applyAlignment="1" applyProtection="1">
      <alignment vertical="center"/>
    </xf>
    <xf numFmtId="176" fontId="9" fillId="29" borderId="5" xfId="10" applyNumberFormat="1" applyFill="1" applyBorder="1" applyAlignment="1" applyProtection="1">
      <alignment vertical="center"/>
    </xf>
    <xf numFmtId="176" fontId="9" fillId="29" borderId="1" xfId="10" applyNumberFormat="1" applyFill="1" applyBorder="1" applyAlignment="1" applyProtection="1">
      <alignment vertical="center"/>
    </xf>
    <xf numFmtId="0" fontId="34" fillId="0" borderId="0" xfId="7" applyFont="1"/>
    <xf numFmtId="0" fontId="13" fillId="7" borderId="1" xfId="0" applyFont="1" applyFill="1" applyBorder="1" applyAlignment="1">
      <alignment horizontal="center" vertical="center" wrapText="1"/>
    </xf>
    <xf numFmtId="2" fontId="13" fillId="7" borderId="1" xfId="7" applyNumberFormat="1" applyFont="1" applyFill="1" applyBorder="1" applyAlignment="1">
      <alignment horizontal="center" vertical="center" wrapText="1"/>
    </xf>
    <xf numFmtId="49" fontId="12" fillId="11" borderId="1" xfId="9" quotePrefix="1" applyNumberFormat="1" applyFont="1" applyFill="1" applyBorder="1" applyAlignment="1" applyProtection="1">
      <alignment horizontal="center" vertical="center" wrapText="1"/>
    </xf>
    <xf numFmtId="49" fontId="12" fillId="31" borderId="1" xfId="12" quotePrefix="1" applyNumberFormat="1" applyFont="1" applyFill="1" applyBorder="1" applyAlignment="1" applyProtection="1">
      <alignment horizontal="center" vertical="center" wrapText="1"/>
    </xf>
    <xf numFmtId="49" fontId="29" fillId="7" borderId="1" xfId="7" quotePrefix="1" applyNumberFormat="1" applyFont="1" applyFill="1" applyBorder="1" applyAlignment="1">
      <alignment horizontal="center" vertical="center" wrapText="1"/>
    </xf>
    <xf numFmtId="0" fontId="19" fillId="0" borderId="0" xfId="4" applyFont="1" applyFill="1" applyAlignment="1" applyProtection="1">
      <alignment horizontal="left" vertical="center"/>
    </xf>
    <xf numFmtId="0" fontId="12" fillId="0" borderId="0" xfId="7" quotePrefix="1" applyFont="1" applyAlignment="1">
      <alignment horizontal="left"/>
    </xf>
    <xf numFmtId="0" fontId="12" fillId="0" borderId="0" xfId="7" applyFont="1"/>
    <xf numFmtId="49" fontId="24" fillId="0" borderId="0" xfId="5" quotePrefix="1" applyNumberFormat="1" applyFont="1" applyBorder="1" applyAlignment="1" applyProtection="1">
      <alignment horizontal="left" vertical="center"/>
      <protection locked="0"/>
    </xf>
    <xf numFmtId="0" fontId="13" fillId="0" borderId="1" xfId="0" applyFont="1" applyBorder="1" applyAlignment="1">
      <alignment horizontal="left" vertical="center" wrapText="1" indent="1"/>
    </xf>
    <xf numFmtId="0" fontId="13" fillId="7" borderId="2" xfId="0" applyFont="1" applyFill="1" applyBorder="1" applyAlignment="1" applyProtection="1">
      <alignment horizontal="center" vertical="center" wrapText="1"/>
      <protection locked="0"/>
    </xf>
    <xf numFmtId="49" fontId="17" fillId="6" borderId="1" xfId="2" quotePrefix="1" applyNumberFormat="1" applyFont="1" applyFill="1" applyBorder="1" applyAlignment="1" applyProtection="1">
      <alignment horizontal="center" vertical="center" wrapText="1"/>
      <protection locked="0"/>
    </xf>
    <xf numFmtId="49" fontId="17" fillId="6" borderId="1" xfId="2" applyNumberFormat="1" applyFont="1" applyFill="1" applyBorder="1" applyAlignment="1" applyProtection="1">
      <alignment horizontal="center" vertical="center" wrapText="1"/>
      <protection locked="0"/>
    </xf>
    <xf numFmtId="49" fontId="22" fillId="5" borderId="1" xfId="3" applyNumberFormat="1" applyFont="1" applyBorder="1" applyAlignment="1" applyProtection="1">
      <alignment horizontal="center" vertical="center" wrapText="1"/>
      <protection locked="0"/>
    </xf>
    <xf numFmtId="0" fontId="12" fillId="15" borderId="1" xfId="0" applyFont="1" applyFill="1" applyBorder="1" applyAlignment="1">
      <alignment horizontal="center" vertical="center" wrapText="1"/>
    </xf>
    <xf numFmtId="172" fontId="13" fillId="17" borderId="1" xfId="0" applyNumberFormat="1" applyFont="1" applyFill="1" applyBorder="1" applyAlignment="1" applyProtection="1">
      <alignment horizontal="center" vertical="center" wrapText="1"/>
      <protection locked="0"/>
    </xf>
    <xf numFmtId="0" fontId="12" fillId="15" borderId="0" xfId="0" applyFont="1" applyFill="1" applyBorder="1" applyAlignment="1">
      <alignment horizontal="center" vertical="center" wrapText="1"/>
    </xf>
    <xf numFmtId="0" fontId="12" fillId="4" borderId="1" xfId="0" applyFont="1" applyFill="1" applyBorder="1" applyAlignment="1">
      <alignment vertical="center" wrapText="1"/>
    </xf>
    <xf numFmtId="0" fontId="0" fillId="15" borderId="0" xfId="0" applyFill="1" applyBorder="1" applyAlignment="1">
      <alignment horizontal="center" vertical="center"/>
    </xf>
    <xf numFmtId="0" fontId="12" fillId="15" borderId="0" xfId="0" applyFont="1" applyFill="1" applyBorder="1" applyAlignment="1">
      <alignment wrapText="1"/>
    </xf>
    <xf numFmtId="0" fontId="20" fillId="15" borderId="0" xfId="4" applyFont="1" applyFill="1" applyBorder="1" applyAlignment="1" applyProtection="1">
      <alignment vertical="center"/>
    </xf>
    <xf numFmtId="0" fontId="13" fillId="7" borderId="1" xfId="0" quotePrefix="1" applyFont="1" applyFill="1" applyBorder="1" applyAlignment="1" applyProtection="1">
      <alignment horizontal="center" vertical="center" wrapText="1"/>
      <protection locked="0"/>
    </xf>
    <xf numFmtId="2" fontId="10" fillId="12" borderId="1" xfId="7" applyNumberFormat="1" applyFont="1" applyFill="1" applyBorder="1" applyAlignment="1" applyProtection="1">
      <alignment horizontal="right" vertical="center"/>
    </xf>
    <xf numFmtId="2" fontId="10" fillId="12" borderId="1" xfId="8" applyNumberFormat="1" applyFont="1" applyFill="1" applyBorder="1" applyAlignment="1" applyProtection="1">
      <alignment horizontal="right" vertical="center"/>
    </xf>
    <xf numFmtId="0" fontId="12" fillId="9" borderId="1" xfId="7" applyNumberFormat="1" applyFont="1" applyFill="1" applyBorder="1" applyAlignment="1" applyProtection="1">
      <alignment horizontal="left" vertical="center" wrapText="1" indent="1"/>
    </xf>
    <xf numFmtId="0" fontId="13" fillId="15" borderId="4" xfId="0" applyFont="1" applyFill="1" applyBorder="1" applyAlignment="1">
      <alignment horizontal="center" vertical="center" wrapText="1"/>
    </xf>
    <xf numFmtId="0"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left" vertical="center" wrapText="1" indent="1"/>
    </xf>
    <xf numFmtId="172" fontId="10" fillId="21" borderId="1" xfId="7" applyNumberFormat="1" applyFont="1" applyFill="1" applyBorder="1" applyAlignment="1" applyProtection="1">
      <alignment horizontal="right" vertical="center"/>
    </xf>
    <xf numFmtId="43" fontId="10" fillId="21" borderId="1" xfId="8" applyFont="1" applyFill="1" applyBorder="1" applyAlignment="1" applyProtection="1">
      <alignment horizontal="right" vertical="center"/>
    </xf>
    <xf numFmtId="164" fontId="10" fillId="21" borderId="1" xfId="7" applyNumberFormat="1" applyFont="1" applyFill="1" applyBorder="1" applyAlignment="1" applyProtection="1">
      <alignment horizontal="right" vertical="center"/>
    </xf>
    <xf numFmtId="0" fontId="13" fillId="7" borderId="0" xfId="0" applyFont="1" applyFill="1" applyBorder="1" applyAlignment="1" applyProtection="1">
      <alignment horizontal="center" vertical="center" wrapText="1"/>
      <protection locked="0"/>
    </xf>
    <xf numFmtId="0" fontId="13" fillId="7" borderId="1" xfId="0" applyFont="1" applyFill="1" applyBorder="1" applyAlignment="1" applyProtection="1">
      <alignment horizontal="center" vertical="center" wrapText="1"/>
      <protection locked="0"/>
    </xf>
    <xf numFmtId="49" fontId="22" fillId="5" borderId="7" xfId="3" applyNumberFormat="1" applyFont="1" applyAlignment="1" applyProtection="1">
      <alignment horizontal="center" vertical="center" wrapText="1"/>
      <protection locked="0"/>
    </xf>
    <xf numFmtId="49" fontId="12" fillId="9" borderId="1" xfId="0" applyNumberFormat="1" applyFont="1" applyFill="1" applyBorder="1" applyAlignment="1">
      <alignment horizontal="left" vertical="center" wrapText="1"/>
    </xf>
    <xf numFmtId="1" fontId="12" fillId="9" borderId="1" xfId="0" applyNumberFormat="1" applyFont="1" applyFill="1" applyBorder="1" applyAlignment="1" applyProtection="1">
      <alignment horizontal="left" vertical="center" wrapText="1"/>
      <protection locked="0"/>
    </xf>
    <xf numFmtId="0" fontId="12" fillId="9" borderId="1" xfId="0" applyNumberFormat="1" applyFont="1" applyFill="1" applyBorder="1" applyAlignment="1" applyProtection="1">
      <alignment horizontal="left" vertical="center" wrapText="1"/>
      <protection locked="0"/>
    </xf>
    <xf numFmtId="172" fontId="10" fillId="12" borderId="1" xfId="0" applyNumberFormat="1" applyFont="1" applyFill="1" applyBorder="1" applyAlignment="1" applyProtection="1">
      <alignment horizontal="center" vertical="center"/>
      <protection locked="0"/>
    </xf>
    <xf numFmtId="164" fontId="10" fillId="12"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64" fontId="10" fillId="9" borderId="1" xfId="0" applyNumberFormat="1" applyFont="1" applyFill="1" applyBorder="1" applyAlignment="1" applyProtection="1">
      <alignment horizontal="center" vertical="center"/>
      <protection locked="0"/>
    </xf>
    <xf numFmtId="0" fontId="10" fillId="9" borderId="1" xfId="7" applyFont="1" applyFill="1" applyBorder="1" applyAlignment="1" applyProtection="1">
      <alignment horizontal="right" vertical="center"/>
      <protection locked="0"/>
    </xf>
    <xf numFmtId="0" fontId="8" fillId="0" borderId="1" xfId="0" applyFont="1" applyBorder="1" applyAlignment="1">
      <alignment horizontal="center" vertical="center"/>
    </xf>
    <xf numFmtId="0" fontId="13" fillId="0" borderId="1" xfId="0" applyFont="1" applyBorder="1" applyAlignment="1">
      <alignment horizontal="left" vertical="center" wrapText="1" indent="1"/>
    </xf>
    <xf numFmtId="0" fontId="12" fillId="0" borderId="1" xfId="0" applyFont="1" applyBorder="1" applyAlignment="1">
      <alignment horizontal="center" vertical="center" wrapText="1"/>
    </xf>
    <xf numFmtId="0" fontId="12" fillId="4" borderId="1" xfId="0" applyFont="1" applyFill="1" applyBorder="1" applyAlignment="1">
      <alignment horizontal="center" vertical="center" wrapText="1"/>
    </xf>
    <xf numFmtId="0" fontId="31" fillId="16" borderId="1" xfId="0" applyFont="1" applyFill="1" applyBorder="1" applyAlignment="1" applyProtection="1">
      <alignment horizontal="center" vertical="center" wrapText="1"/>
      <protection locked="0"/>
    </xf>
    <xf numFmtId="0" fontId="13" fillId="7" borderId="1" xfId="0" applyFont="1" applyFill="1" applyBorder="1" applyAlignment="1">
      <alignment horizontal="center" vertical="center" wrapText="1"/>
    </xf>
    <xf numFmtId="0" fontId="13" fillId="7" borderId="1" xfId="0" applyFont="1" applyFill="1" applyBorder="1" applyAlignment="1" applyProtection="1">
      <alignment horizontal="center" vertical="center" wrapText="1"/>
    </xf>
    <xf numFmtId="0" fontId="13" fillId="7" borderId="1" xfId="0" applyFont="1" applyFill="1" applyBorder="1" applyAlignment="1">
      <alignment horizontal="center" vertical="center" wrapText="1"/>
    </xf>
    <xf numFmtId="0" fontId="13" fillId="7" borderId="1" xfId="0" quotePrefix="1" applyFont="1" applyFill="1" applyBorder="1" applyAlignment="1">
      <alignment horizontal="center" vertical="center" wrapText="1"/>
    </xf>
    <xf numFmtId="0" fontId="13" fillId="7" borderId="1" xfId="0" applyFont="1" applyFill="1" applyBorder="1" applyAlignment="1" applyProtection="1">
      <alignment vertical="center" wrapText="1"/>
      <protection locked="0"/>
    </xf>
    <xf numFmtId="0" fontId="26" fillId="8" borderId="1" xfId="0" applyFont="1" applyFill="1" applyBorder="1" applyAlignment="1" applyProtection="1">
      <alignment horizontal="center" vertical="center" wrapText="1"/>
      <protection locked="0"/>
    </xf>
    <xf numFmtId="0" fontId="26" fillId="15" borderId="1" xfId="0" applyNumberFormat="1" applyFont="1" applyFill="1" applyBorder="1" applyAlignment="1" applyProtection="1">
      <alignment horizontal="center" vertical="center" wrapText="1"/>
      <protection locked="0"/>
    </xf>
    <xf numFmtId="2" fontId="26" fillId="8" borderId="1" xfId="0" quotePrefix="1" applyNumberFormat="1" applyFont="1" applyFill="1" applyBorder="1" applyAlignment="1" applyProtection="1">
      <alignment horizontal="center" vertical="center" wrapText="1"/>
      <protection locked="0"/>
    </xf>
    <xf numFmtId="49" fontId="21" fillId="8" borderId="1" xfId="0" applyNumberFormat="1" applyFont="1" applyFill="1" applyBorder="1" applyAlignment="1" applyProtection="1">
      <alignment horizontal="center" vertical="center" wrapText="1"/>
      <protection locked="0"/>
    </xf>
    <xf numFmtId="172" fontId="26" fillId="9" borderId="1" xfId="0" applyNumberFormat="1" applyFont="1" applyFill="1" applyBorder="1" applyAlignment="1" applyProtection="1">
      <alignment horizontal="center" vertical="center"/>
      <protection locked="0"/>
    </xf>
    <xf numFmtId="172" fontId="26" fillId="3" borderId="1" xfId="0" applyNumberFormat="1" applyFont="1" applyFill="1" applyBorder="1" applyAlignment="1" applyProtection="1">
      <alignment horizontal="center" vertical="center"/>
      <protection locked="0"/>
    </xf>
    <xf numFmtId="0" fontId="28" fillId="0" borderId="1" xfId="1" applyFont="1" applyFill="1" applyBorder="1" applyAlignment="1" applyProtection="1">
      <alignment horizontal="center" vertical="center" wrapText="1"/>
    </xf>
    <xf numFmtId="0" fontId="26" fillId="0" borderId="1" xfId="0" applyFont="1" applyBorder="1" applyAlignment="1" applyProtection="1">
      <alignment horizontal="center" vertical="center" wrapText="1"/>
    </xf>
    <xf numFmtId="0" fontId="13" fillId="7" borderId="1" xfId="0" applyFont="1" applyFill="1" applyBorder="1" applyAlignment="1" applyProtection="1">
      <alignment horizontal="left" vertical="center" wrapText="1" indent="1"/>
    </xf>
    <xf numFmtId="49" fontId="28" fillId="0" borderId="1" xfId="1" quotePrefix="1" applyNumberFormat="1" applyFont="1" applyFill="1" applyBorder="1" applyAlignment="1" applyProtection="1">
      <alignment horizontal="center" vertical="center" wrapText="1"/>
    </xf>
    <xf numFmtId="165" fontId="0" fillId="0" borderId="1" xfId="0" applyNumberFormat="1" applyBorder="1" applyAlignment="1">
      <alignment horizontal="center" vertical="center"/>
    </xf>
    <xf numFmtId="164" fontId="26" fillId="10" borderId="1" xfId="0" applyNumberFormat="1" applyFont="1" applyFill="1" applyBorder="1" applyAlignment="1" applyProtection="1">
      <alignment horizontal="center" vertical="center"/>
      <protection locked="0"/>
    </xf>
    <xf numFmtId="164" fontId="26" fillId="3" borderId="1" xfId="0" applyNumberFormat="1" applyFont="1" applyFill="1" applyBorder="1" applyAlignment="1" applyProtection="1">
      <alignment horizontal="center" vertical="center"/>
      <protection locked="0"/>
    </xf>
    <xf numFmtId="177" fontId="27" fillId="16" borderId="1" xfId="0" applyNumberFormat="1" applyFont="1" applyFill="1" applyBorder="1" applyAlignment="1" applyProtection="1">
      <alignment horizontal="center" vertical="center"/>
      <protection locked="0"/>
    </xf>
    <xf numFmtId="177" fontId="26" fillId="17" borderId="1" xfId="0" applyNumberFormat="1" applyFont="1" applyFill="1" applyBorder="1" applyAlignment="1" applyProtection="1">
      <alignment horizontal="center" vertical="center"/>
      <protection locked="0"/>
    </xf>
    <xf numFmtId="177" fontId="27" fillId="18" borderId="1" xfId="0" applyNumberFormat="1" applyFont="1" applyFill="1" applyBorder="1" applyAlignment="1" applyProtection="1">
      <alignment horizontal="center" vertical="center"/>
      <protection locked="0"/>
    </xf>
    <xf numFmtId="164" fontId="26" fillId="10" borderId="1" xfId="0" applyNumberFormat="1" applyFont="1" applyFill="1" applyBorder="1" applyAlignment="1" applyProtection="1">
      <alignment horizontal="center" vertical="center"/>
    </xf>
    <xf numFmtId="177" fontId="27" fillId="19" borderId="1" xfId="0" applyNumberFormat="1" applyFont="1" applyFill="1" applyBorder="1" applyAlignment="1" applyProtection="1">
      <alignment horizontal="center" vertical="center"/>
      <protection locked="0"/>
    </xf>
    <xf numFmtId="177" fontId="26" fillId="20" borderId="1" xfId="0" applyNumberFormat="1" applyFont="1" applyFill="1" applyBorder="1" applyAlignment="1" applyProtection="1">
      <alignment horizontal="center" vertical="center"/>
      <protection locked="0"/>
    </xf>
    <xf numFmtId="0" fontId="12" fillId="4" borderId="1" xfId="0" applyFont="1" applyFill="1" applyBorder="1" applyAlignment="1">
      <alignment horizontal="center" vertical="center" wrapText="1"/>
    </xf>
    <xf numFmtId="0" fontId="13" fillId="7" borderId="1" xfId="0" applyFont="1" applyFill="1" applyBorder="1" applyAlignment="1" applyProtection="1">
      <alignment horizontal="center" vertical="center" wrapText="1"/>
      <protection locked="0"/>
    </xf>
    <xf numFmtId="0" fontId="23" fillId="6" borderId="1" xfId="2" applyNumberFormat="1" applyFont="1" applyFill="1" applyBorder="1" applyAlignment="1">
      <alignment vertical="center" wrapText="1"/>
    </xf>
    <xf numFmtId="0" fontId="13" fillId="0" borderId="3" xfId="0" applyFont="1" applyBorder="1" applyAlignment="1">
      <alignment vertical="center" wrapText="1"/>
    </xf>
    <xf numFmtId="0" fontId="13" fillId="0" borderId="4" xfId="0" applyFont="1" applyBorder="1" applyAlignment="1">
      <alignment vertical="center" wrapText="1"/>
    </xf>
    <xf numFmtId="0" fontId="12" fillId="0" borderId="1" xfId="0" quotePrefix="1" applyFont="1" applyBorder="1" applyAlignment="1">
      <alignment horizontal="center" vertical="center" wrapText="1"/>
    </xf>
    <xf numFmtId="0" fontId="13" fillId="0" borderId="6" xfId="0" applyFont="1" applyBorder="1" applyAlignment="1">
      <alignment horizontal="center" vertical="center" wrapText="1"/>
    </xf>
    <xf numFmtId="2" fontId="26" fillId="10" borderId="1" xfId="0" applyNumberFormat="1" applyFont="1" applyFill="1" applyBorder="1" applyAlignment="1" applyProtection="1">
      <alignment horizontal="center" vertical="center"/>
      <protection locked="0"/>
    </xf>
    <xf numFmtId="2" fontId="26" fillId="3" borderId="1" xfId="0" applyNumberFormat="1" applyFont="1" applyFill="1" applyBorder="1" applyAlignment="1" applyProtection="1">
      <alignment horizontal="center" vertical="center"/>
      <protection locked="0"/>
    </xf>
    <xf numFmtId="2" fontId="26" fillId="3" borderId="1" xfId="0" applyNumberFormat="1" applyFont="1" applyFill="1" applyBorder="1" applyAlignment="1" applyProtection="1">
      <alignment horizontal="center" vertical="center"/>
    </xf>
    <xf numFmtId="2" fontId="26" fillId="10" borderId="1" xfId="0" applyNumberFormat="1" applyFont="1" applyFill="1" applyBorder="1" applyAlignment="1" applyProtection="1">
      <alignment horizontal="center" vertical="center"/>
    </xf>
    <xf numFmtId="2" fontId="26" fillId="4" borderId="1" xfId="0" applyNumberFormat="1" applyFont="1" applyFill="1" applyBorder="1" applyAlignment="1" applyProtection="1">
      <alignment horizontal="center" vertical="center"/>
    </xf>
    <xf numFmtId="178" fontId="27" fillId="16" borderId="1" xfId="0" applyNumberFormat="1" applyFont="1" applyFill="1" applyBorder="1" applyAlignment="1" applyProtection="1">
      <alignment horizontal="center" vertical="center"/>
      <protection locked="0"/>
    </xf>
    <xf numFmtId="172" fontId="27" fillId="17" borderId="1" xfId="0" applyNumberFormat="1" applyFont="1" applyFill="1" applyBorder="1" applyAlignment="1" applyProtection="1">
      <alignment horizontal="center" vertical="center"/>
      <protection locked="0"/>
    </xf>
    <xf numFmtId="179" fontId="27" fillId="18" borderId="1" xfId="0" applyNumberFormat="1" applyFont="1" applyFill="1" applyBorder="1" applyAlignment="1" applyProtection="1">
      <alignment horizontal="center" vertical="center"/>
      <protection locked="0"/>
    </xf>
    <xf numFmtId="165" fontId="0" fillId="0" borderId="3" xfId="0" applyNumberFormat="1" applyBorder="1" applyAlignment="1">
      <alignment horizontal="center" vertical="center"/>
    </xf>
    <xf numFmtId="0" fontId="40" fillId="0" borderId="1" xfId="0" applyFont="1" applyBorder="1" applyAlignment="1">
      <alignment horizontal="left" vertical="center" wrapText="1"/>
    </xf>
    <xf numFmtId="0" fontId="12" fillId="0" borderId="0" xfId="0" quotePrefix="1" applyFont="1" applyAlignment="1">
      <alignment horizontal="left" wrapText="1"/>
    </xf>
    <xf numFmtId="0" fontId="25" fillId="0" borderId="0" xfId="0" quotePrefix="1" applyNumberFormat="1" applyFont="1" applyAlignment="1" applyProtection="1">
      <alignment horizontal="left" vertical="top" wrapText="1"/>
    </xf>
    <xf numFmtId="0" fontId="21" fillId="0" borderId="0" xfId="0" quotePrefix="1" applyNumberFormat="1" applyFont="1" applyAlignment="1" applyProtection="1">
      <alignment horizontal="left" vertical="top" wrapText="1"/>
    </xf>
    <xf numFmtId="0" fontId="12" fillId="0" borderId="0" xfId="0" quotePrefix="1" applyFont="1" applyAlignment="1" applyProtection="1">
      <alignment horizontal="left" vertical="top" wrapText="1"/>
      <protection locked="0"/>
    </xf>
    <xf numFmtId="0" fontId="12" fillId="0" borderId="0" xfId="0" applyFont="1" applyAlignment="1" applyProtection="1">
      <alignment horizontal="left" vertical="top" wrapText="1"/>
      <protection locked="0"/>
    </xf>
    <xf numFmtId="49" fontId="17" fillId="6" borderId="0" xfId="2" applyNumberFormat="1" applyFont="1" applyFill="1" applyAlignment="1" applyProtection="1">
      <alignment horizontal="center" vertical="center" wrapText="1"/>
      <protection locked="0"/>
    </xf>
    <xf numFmtId="49" fontId="17" fillId="6" borderId="0" xfId="2" applyNumberFormat="1" applyFont="1" applyFill="1" applyAlignment="1" applyProtection="1">
      <alignment horizontal="left" vertical="center" wrapText="1"/>
      <protection locked="0"/>
    </xf>
    <xf numFmtId="0" fontId="13" fillId="0" borderId="1" xfId="0" applyFont="1" applyBorder="1" applyAlignment="1">
      <alignment horizontal="left" vertical="center" wrapText="1" indent="1"/>
    </xf>
    <xf numFmtId="0" fontId="23" fillId="6" borderId="1" xfId="2" applyNumberFormat="1" applyFont="1" applyFill="1" applyBorder="1" applyAlignment="1">
      <alignment horizontal="center" vertical="center" wrapText="1"/>
    </xf>
    <xf numFmtId="172" fontId="26" fillId="17" borderId="3" xfId="0" applyNumberFormat="1" applyFont="1" applyFill="1" applyBorder="1" applyAlignment="1" applyProtection="1">
      <alignment horizontal="center" vertical="center"/>
      <protection locked="0"/>
    </xf>
    <xf numFmtId="172" fontId="26" fillId="17" borderId="5" xfId="0" applyNumberFormat="1" applyFont="1" applyFill="1" applyBorder="1" applyAlignment="1" applyProtection="1">
      <alignment horizontal="center" vertical="center"/>
      <protection locked="0"/>
    </xf>
    <xf numFmtId="0" fontId="12" fillId="0" borderId="1" xfId="0" applyFont="1" applyBorder="1" applyAlignment="1">
      <alignment horizontal="center" vertical="center" wrapText="1"/>
    </xf>
    <xf numFmtId="0" fontId="13" fillId="7" borderId="3" xfId="0" applyFont="1" applyFill="1" applyBorder="1" applyAlignment="1" applyProtection="1">
      <alignment horizontal="center" vertical="center" wrapText="1"/>
      <protection locked="0"/>
    </xf>
    <xf numFmtId="0" fontId="13" fillId="7" borderId="5" xfId="0" applyFont="1" applyFill="1" applyBorder="1" applyAlignment="1" applyProtection="1">
      <alignment horizontal="center" vertical="center" wrapText="1"/>
      <protection locked="0"/>
    </xf>
    <xf numFmtId="0" fontId="13" fillId="0" borderId="1" xfId="0" applyFont="1" applyBorder="1" applyAlignment="1">
      <alignment horizontal="center" vertical="center" wrapText="1"/>
    </xf>
    <xf numFmtId="0" fontId="12" fillId="4" borderId="3" xfId="0" applyFont="1" applyFill="1" applyBorder="1" applyAlignment="1">
      <alignment horizontal="center" vertical="center" wrapText="1"/>
    </xf>
    <xf numFmtId="0" fontId="12" fillId="4" borderId="5" xfId="0" applyFont="1" applyFill="1" applyBorder="1" applyAlignment="1">
      <alignment horizontal="center" vertical="center" wrapText="1"/>
    </xf>
    <xf numFmtId="0" fontId="13" fillId="0" borderId="3" xfId="0" applyFont="1" applyBorder="1" applyAlignment="1">
      <alignment horizontal="left" vertical="center" wrapText="1" indent="1"/>
    </xf>
    <xf numFmtId="0" fontId="13" fillId="0" borderId="4" xfId="0" applyFont="1" applyBorder="1" applyAlignment="1">
      <alignment horizontal="left" vertical="center" wrapText="1" indent="1"/>
    </xf>
    <xf numFmtId="0" fontId="13" fillId="0" borderId="5" xfId="0" applyFont="1" applyBorder="1" applyAlignment="1">
      <alignment horizontal="left" vertical="center" wrapText="1" indent="1"/>
    </xf>
    <xf numFmtId="49" fontId="12"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2" fillId="2" borderId="8" xfId="7" quotePrefix="1" applyFont="1" applyFill="1" applyBorder="1" applyAlignment="1">
      <alignment horizontal="left" vertical="center" wrapText="1"/>
    </xf>
    <xf numFmtId="0" fontId="12" fillId="2" borderId="8" xfId="0" quotePrefix="1" applyFont="1" applyFill="1" applyBorder="1" applyAlignment="1">
      <alignment horizontal="left" vertical="center" wrapText="1"/>
    </xf>
    <xf numFmtId="0" fontId="13" fillId="7" borderId="11" xfId="0" applyFont="1" applyFill="1" applyBorder="1" applyAlignment="1" applyProtection="1">
      <alignment horizontal="center" vertical="center" wrapText="1"/>
      <protection locked="0"/>
    </xf>
    <xf numFmtId="0" fontId="13" fillId="7" borderId="0" xfId="0" applyFont="1" applyFill="1" applyBorder="1" applyAlignment="1" applyProtection="1">
      <alignment horizontal="center" vertical="center" wrapText="1"/>
      <protection locked="0"/>
    </xf>
    <xf numFmtId="0" fontId="31" fillId="16" borderId="1" xfId="0" applyFont="1" applyFill="1" applyBorder="1" applyAlignment="1" applyProtection="1">
      <alignment horizontal="center" vertical="center" wrapText="1"/>
      <protection locked="0"/>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23" fillId="6" borderId="3" xfId="2" applyNumberFormat="1" applyFont="1" applyFill="1" applyBorder="1" applyAlignment="1">
      <alignment horizontal="center" vertical="center" wrapText="1"/>
    </xf>
    <xf numFmtId="0" fontId="23" fillId="6" borderId="4" xfId="2" applyNumberFormat="1" applyFont="1" applyFill="1" applyBorder="1" applyAlignment="1">
      <alignment horizontal="center" vertical="center" wrapText="1"/>
    </xf>
    <xf numFmtId="0" fontId="23" fillId="6" borderId="5" xfId="2" applyNumberFormat="1" applyFont="1" applyFill="1" applyBorder="1" applyAlignment="1">
      <alignment horizontal="center" vertical="center" wrapText="1"/>
    </xf>
    <xf numFmtId="0" fontId="12" fillId="9" borderId="3" xfId="7" applyNumberFormat="1" applyFont="1" applyFill="1" applyBorder="1" applyAlignment="1" applyProtection="1">
      <alignment horizontal="center" vertical="center" wrapText="1"/>
    </xf>
    <xf numFmtId="0" fontId="12" fillId="9" borderId="4" xfId="7" applyNumberFormat="1" applyFont="1" applyFill="1" applyBorder="1" applyAlignment="1" applyProtection="1">
      <alignment horizontal="center" vertical="center" wrapText="1"/>
    </xf>
    <xf numFmtId="0" fontId="12" fillId="9" borderId="5" xfId="7" applyNumberFormat="1" applyFont="1" applyFill="1" applyBorder="1" applyAlignment="1" applyProtection="1">
      <alignment horizontal="center" vertical="center" wrapText="1"/>
    </xf>
    <xf numFmtId="0" fontId="38" fillId="0" borderId="15" xfId="0" applyFont="1" applyBorder="1" applyAlignment="1">
      <alignment horizontal="center" vertical="center" wrapText="1"/>
    </xf>
    <xf numFmtId="0" fontId="38" fillId="0" borderId="16" xfId="0" applyFont="1" applyBorder="1" applyAlignment="1">
      <alignment horizontal="center" vertical="center" wrapText="1"/>
    </xf>
    <xf numFmtId="172" fontId="38" fillId="0" borderId="17" xfId="0" applyNumberFormat="1" applyFont="1" applyBorder="1" applyAlignment="1">
      <alignment horizontal="center" vertical="center" wrapText="1"/>
    </xf>
    <xf numFmtId="0" fontId="38" fillId="0" borderId="11" xfId="0" applyFont="1" applyBorder="1" applyAlignment="1">
      <alignment horizontal="center" vertical="center" wrapText="1"/>
    </xf>
    <xf numFmtId="0" fontId="38" fillId="0" borderId="0" xfId="0" applyFont="1" applyBorder="1" applyAlignment="1">
      <alignment horizontal="center" vertical="center" wrapText="1"/>
    </xf>
    <xf numFmtId="172" fontId="38" fillId="0" borderId="12" xfId="0" applyNumberFormat="1" applyFont="1" applyBorder="1" applyAlignment="1">
      <alignment horizontal="center" vertical="center" wrapText="1"/>
    </xf>
    <xf numFmtId="0" fontId="38" fillId="0" borderId="13" xfId="0" applyFont="1" applyBorder="1" applyAlignment="1">
      <alignment horizontal="center" vertical="center" wrapText="1"/>
    </xf>
    <xf numFmtId="0" fontId="38" fillId="0" borderId="8" xfId="0" applyFont="1" applyBorder="1" applyAlignment="1">
      <alignment horizontal="center" vertical="center" wrapText="1"/>
    </xf>
    <xf numFmtId="172" fontId="38" fillId="0" borderId="14" xfId="0" applyNumberFormat="1" applyFont="1" applyBorder="1" applyAlignment="1">
      <alignment horizontal="center" vertical="center" wrapText="1"/>
    </xf>
    <xf numFmtId="0" fontId="15" fillId="0" borderId="6" xfId="0" applyFont="1" applyBorder="1" applyAlignment="1">
      <alignment horizontal="left" vertical="center" wrapText="1" indent="1"/>
    </xf>
    <xf numFmtId="0" fontId="15" fillId="0" borderId="18" xfId="0" applyFont="1" applyBorder="1" applyAlignment="1">
      <alignment horizontal="left" vertical="center" wrapText="1" indent="1"/>
    </xf>
    <xf numFmtId="0" fontId="15" fillId="0" borderId="2" xfId="0" applyFont="1" applyBorder="1" applyAlignment="1">
      <alignment horizontal="left" vertical="center" wrapText="1" indent="1"/>
    </xf>
    <xf numFmtId="0" fontId="38" fillId="0" borderId="17"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14" xfId="0" applyFont="1" applyBorder="1" applyAlignment="1">
      <alignment horizontal="center" vertical="center" wrapText="1"/>
    </xf>
    <xf numFmtId="0" fontId="13" fillId="7" borderId="1" xfId="0" applyFont="1" applyFill="1" applyBorder="1" applyAlignment="1">
      <alignment horizontal="center" vertical="center" wrapText="1"/>
    </xf>
    <xf numFmtId="0" fontId="39" fillId="35" borderId="13" xfId="20" quotePrefix="1" applyBorder="1" applyAlignment="1" applyProtection="1">
      <alignment horizontal="left" vertical="center" wrapText="1"/>
    </xf>
    <xf numFmtId="0" fontId="39" fillId="35" borderId="8" xfId="20" quotePrefix="1" applyBorder="1" applyAlignment="1" applyProtection="1">
      <alignment horizontal="left" vertical="center" wrapText="1"/>
    </xf>
    <xf numFmtId="0" fontId="39" fillId="35" borderId="13" xfId="20" quotePrefix="1" applyBorder="1" applyAlignment="1" applyProtection="1">
      <alignment horizontal="center" vertical="center" wrapText="1"/>
    </xf>
    <xf numFmtId="0" fontId="39" fillId="35" borderId="8" xfId="20" quotePrefix="1" applyBorder="1" applyAlignment="1" applyProtection="1">
      <alignment horizontal="center" vertical="center" wrapText="1"/>
    </xf>
    <xf numFmtId="0" fontId="39" fillId="35" borderId="14" xfId="20" quotePrefix="1" applyBorder="1" applyAlignment="1" applyProtection="1">
      <alignment horizontal="center" vertical="center" wrapText="1"/>
    </xf>
    <xf numFmtId="0" fontId="23" fillId="6" borderId="1" xfId="2" applyNumberFormat="1" applyFont="1" applyFill="1" applyBorder="1" applyAlignment="1" applyProtection="1">
      <alignment horizontal="center" vertical="center" wrapText="1"/>
    </xf>
    <xf numFmtId="0" fontId="0" fillId="15" borderId="8" xfId="0" applyFill="1" applyBorder="1" applyAlignment="1">
      <alignment horizontal="left" vertical="center" wrapText="1"/>
    </xf>
    <xf numFmtId="0" fontId="13" fillId="7" borderId="1" xfId="0" applyFont="1" applyFill="1" applyBorder="1" applyAlignment="1" applyProtection="1">
      <alignment horizontal="center" vertical="center" wrapText="1"/>
      <protection locked="0"/>
    </xf>
    <xf numFmtId="0" fontId="12" fillId="0" borderId="1" xfId="0" applyFont="1" applyBorder="1" applyAlignment="1">
      <alignment horizontal="left" vertical="center" wrapText="1" indent="1"/>
    </xf>
    <xf numFmtId="0" fontId="13" fillId="7" borderId="15" xfId="0" applyFont="1" applyFill="1" applyBorder="1" applyAlignment="1" applyProtection="1">
      <alignment horizontal="center" vertical="center" wrapText="1"/>
      <protection locked="0"/>
    </xf>
    <xf numFmtId="0" fontId="13" fillId="7" borderId="17" xfId="0" applyFont="1" applyFill="1" applyBorder="1" applyAlignment="1" applyProtection="1">
      <alignment horizontal="center" vertical="center" wrapText="1"/>
      <protection locked="0"/>
    </xf>
    <xf numFmtId="0" fontId="13" fillId="7" borderId="13" xfId="0" applyFont="1" applyFill="1" applyBorder="1" applyAlignment="1" applyProtection="1">
      <alignment horizontal="center" vertical="center" wrapText="1"/>
      <protection locked="0"/>
    </xf>
    <xf numFmtId="0" fontId="13" fillId="7" borderId="14" xfId="0" applyFont="1" applyFill="1" applyBorder="1" applyAlignment="1" applyProtection="1">
      <alignment horizontal="center" vertical="center" wrapText="1"/>
      <protection locked="0"/>
    </xf>
    <xf numFmtId="49" fontId="12" fillId="0" borderId="3" xfId="0" applyNumberFormat="1" applyFont="1" applyFill="1" applyBorder="1" applyAlignment="1">
      <alignment horizontal="center" vertical="center" wrapText="1"/>
    </xf>
    <xf numFmtId="49" fontId="12" fillId="0" borderId="4" xfId="0" applyNumberFormat="1" applyFont="1" applyFill="1" applyBorder="1" applyAlignment="1">
      <alignment horizontal="center" vertical="center" wrapText="1"/>
    </xf>
    <xf numFmtId="49" fontId="12" fillId="0" borderId="5" xfId="0" applyNumberFormat="1" applyFont="1" applyFill="1" applyBorder="1" applyAlignment="1">
      <alignment horizontal="center" vertical="center" wrapText="1"/>
    </xf>
    <xf numFmtId="0" fontId="13" fillId="7" borderId="1" xfId="0" quotePrefix="1" applyFont="1" applyFill="1" applyBorder="1" applyAlignment="1" applyProtection="1">
      <alignment horizontal="center" vertical="center" wrapText="1"/>
      <protection locked="0"/>
    </xf>
    <xf numFmtId="49" fontId="12" fillId="34" borderId="3" xfId="0" applyNumberFormat="1" applyFont="1" applyFill="1" applyBorder="1" applyAlignment="1" applyProtection="1">
      <alignment horizontal="center" vertical="center" wrapText="1"/>
      <protection locked="0"/>
    </xf>
    <xf numFmtId="0" fontId="23" fillId="6" borderId="3" xfId="2" quotePrefix="1" applyNumberFormat="1" applyFont="1" applyFill="1" applyBorder="1" applyAlignment="1">
      <alignment horizontal="left" vertical="center" wrapText="1"/>
    </xf>
    <xf numFmtId="0" fontId="23" fillId="6" borderId="4" xfId="2" quotePrefix="1" applyNumberFormat="1" applyFont="1" applyFill="1" applyBorder="1" applyAlignment="1">
      <alignment horizontal="left" vertical="center" wrapText="1"/>
    </xf>
    <xf numFmtId="0" fontId="23" fillId="6" borderId="4" xfId="2" applyNumberFormat="1" applyFont="1" applyFill="1" applyBorder="1" applyAlignment="1">
      <alignment horizontal="left" vertical="center" wrapText="1"/>
    </xf>
    <xf numFmtId="0" fontId="23"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0" fontId="19" fillId="0" borderId="0" xfId="4" applyFill="1" applyAlignment="1" applyProtection="1">
      <alignment horizontal="left" vertical="center"/>
    </xf>
    <xf numFmtId="0" fontId="32" fillId="6" borderId="3" xfId="2" applyNumberFormat="1" applyFont="1" applyFill="1" applyBorder="1" applyAlignment="1" applyProtection="1">
      <alignment horizontal="center" vertical="center" wrapText="1"/>
    </xf>
    <xf numFmtId="0" fontId="32" fillId="6" borderId="4" xfId="2" applyNumberFormat="1" applyFont="1" applyFill="1" applyBorder="1" applyAlignment="1" applyProtection="1">
      <alignment horizontal="center" vertical="center" wrapText="1"/>
    </xf>
    <xf numFmtId="0" fontId="32" fillId="6" borderId="5" xfId="2" applyNumberFormat="1" applyFont="1" applyFill="1" applyBorder="1" applyAlignment="1" applyProtection="1">
      <alignment horizontal="center" vertical="center" wrapText="1"/>
    </xf>
    <xf numFmtId="0" fontId="13" fillId="7" borderId="3" xfId="0" applyFont="1" applyFill="1" applyBorder="1" applyAlignment="1" applyProtection="1">
      <alignment horizontal="left" vertical="center" wrapText="1"/>
    </xf>
    <xf numFmtId="0" fontId="13" fillId="7" borderId="4" xfId="0" applyFont="1" applyFill="1" applyBorder="1" applyAlignment="1" applyProtection="1">
      <alignment horizontal="left" vertical="center" wrapText="1"/>
    </xf>
    <xf numFmtId="0" fontId="13" fillId="7" borderId="5" xfId="0" applyFont="1" applyFill="1" applyBorder="1" applyAlignment="1" applyProtection="1">
      <alignment horizontal="left" vertical="center" wrapText="1"/>
    </xf>
    <xf numFmtId="0" fontId="32" fillId="6" borderId="3" xfId="2" applyNumberFormat="1" applyFont="1" applyFill="1" applyBorder="1" applyAlignment="1" applyProtection="1">
      <alignment horizontal="left" vertical="center" wrapText="1"/>
    </xf>
    <xf numFmtId="0" fontId="32" fillId="6" borderId="4" xfId="2" applyNumberFormat="1" applyFont="1" applyFill="1" applyBorder="1" applyAlignment="1" applyProtection="1">
      <alignment horizontal="left" vertical="center" wrapText="1"/>
    </xf>
    <xf numFmtId="0" fontId="32" fillId="6" borderId="5" xfId="2" applyNumberFormat="1" applyFont="1" applyFill="1" applyBorder="1" applyAlignment="1" applyProtection="1">
      <alignment horizontal="left" vertical="center" wrapText="1"/>
    </xf>
    <xf numFmtId="0" fontId="12" fillId="0" borderId="0" xfId="0" quotePrefix="1" applyFont="1" applyAlignment="1" applyProtection="1">
      <alignment horizontal="left" vertical="top" wrapText="1"/>
    </xf>
    <xf numFmtId="0" fontId="12" fillId="0" borderId="0" xfId="0" quotePrefix="1" applyFont="1" applyAlignment="1" applyProtection="1">
      <alignment horizontal="left"/>
    </xf>
  </cellXfs>
  <cellStyles count="39">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Accent1" xfId="9" builtinId="29"/>
    <cellStyle name="Accent4" xfId="12" builtinId="41"/>
    <cellStyle name="Accent6" xfId="14" builtinId="49"/>
    <cellStyle name="Comma 2" xfId="8" xr:uid="{00000000-0005-0000-0000-000008000000}"/>
    <cellStyle name="Comma 2 2" xfId="16" xr:uid="{00000000-0005-0000-0000-000009000000}"/>
    <cellStyle name="Comma 2 3" xfId="21" xr:uid="{00000000-0005-0000-0000-00000A000000}"/>
    <cellStyle name="Comma 2 4" xfId="24" xr:uid="{00000000-0005-0000-0000-00000B000000}"/>
    <cellStyle name="Comma 2 5" xfId="27" xr:uid="{00000000-0005-0000-0000-00000C000000}"/>
    <cellStyle name="Comma 2 6" xfId="30" xr:uid="{00000000-0005-0000-0000-00000D000000}"/>
    <cellStyle name="Comma 2 7" xfId="33" xr:uid="{00000000-0005-0000-0000-00000E000000}"/>
    <cellStyle name="Comma 2 8" xfId="36" xr:uid="{00000000-0005-0000-0000-000007000000}"/>
    <cellStyle name="Comma 3" xfId="23" xr:uid="{00000000-0005-0000-0000-00000F000000}"/>
    <cellStyle name="Comma 4" xfId="26" xr:uid="{00000000-0005-0000-0000-000010000000}"/>
    <cellStyle name="Comma 5" xfId="29" xr:uid="{00000000-0005-0000-0000-000011000000}"/>
    <cellStyle name="Comma 6" xfId="32" xr:uid="{00000000-0005-0000-0000-000012000000}"/>
    <cellStyle name="Comma 7" xfId="35" xr:uid="{00000000-0005-0000-0000-000013000000}"/>
    <cellStyle name="Comma 8" xfId="38"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ormal" xfId="0" builtinId="0"/>
    <cellStyle name="Normal 2" xfId="7" xr:uid="{00000000-0005-0000-0000-00001B000000}"/>
    <cellStyle name="Normal 3" xfId="15" xr:uid="{00000000-0005-0000-0000-00001C000000}"/>
    <cellStyle name="Normal 3 2" xfId="19" xr:uid="{00000000-0005-0000-0000-00001D000000}"/>
    <cellStyle name="Normal 3 3" xfId="22" xr:uid="{00000000-0005-0000-0000-00001E000000}"/>
    <cellStyle name="Normal 3 4" xfId="25" xr:uid="{00000000-0005-0000-0000-00001F000000}"/>
    <cellStyle name="Normal 3 5" xfId="28" xr:uid="{00000000-0005-0000-0000-000020000000}"/>
    <cellStyle name="Normal 3 6" xfId="31" xr:uid="{00000000-0005-0000-0000-000021000000}"/>
    <cellStyle name="Normal 3 7" xfId="34" xr:uid="{00000000-0005-0000-0000-000022000000}"/>
    <cellStyle name="Normal 3 8" xfId="37" xr:uid="{00000000-0005-0000-0000-000010000000}"/>
    <cellStyle name="Normal_Sheet1" xfId="1" xr:uid="{00000000-0005-0000-0000-000023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tabSelected="1" zoomScale="90" zoomScaleNormal="90" zoomScaleSheetLayoutView="100" workbookViewId="0">
      <selection activeCell="J8" sqref="J8"/>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9"/>
      <c r="B1" s="19"/>
      <c r="C1" s="19"/>
      <c r="D1" s="19"/>
      <c r="E1" s="19"/>
    </row>
    <row r="2" spans="1:8" ht="16.5" x14ac:dyDescent="0.2">
      <c r="A2" s="119" t="s">
        <v>633</v>
      </c>
      <c r="B2" s="43"/>
      <c r="C2" s="43"/>
      <c r="D2" s="43"/>
      <c r="E2" s="43"/>
    </row>
    <row r="3" spans="1:8" ht="15" x14ac:dyDescent="0.2">
      <c r="A3" s="47"/>
      <c r="B3" s="122" t="s">
        <v>635</v>
      </c>
      <c r="C3" s="123" t="s">
        <v>680</v>
      </c>
      <c r="D3" s="123" t="s">
        <v>79</v>
      </c>
      <c r="E3" s="123" t="s">
        <v>78</v>
      </c>
    </row>
    <row r="4" spans="1:8" ht="30" x14ac:dyDescent="0.2">
      <c r="A4" s="44" t="s">
        <v>633</v>
      </c>
      <c r="B4" s="145" t="s">
        <v>728</v>
      </c>
      <c r="C4" s="145" t="s">
        <v>729</v>
      </c>
      <c r="D4" s="145" t="s">
        <v>730</v>
      </c>
      <c r="E4" s="124" t="s">
        <v>821</v>
      </c>
    </row>
    <row r="5" spans="1:8" x14ac:dyDescent="0.2">
      <c r="A5" s="43"/>
      <c r="B5" s="43"/>
      <c r="C5" s="43"/>
      <c r="D5" s="43"/>
      <c r="E5" s="43"/>
    </row>
    <row r="6" spans="1:8" ht="16.5" x14ac:dyDescent="0.2">
      <c r="A6" s="46" t="s">
        <v>72</v>
      </c>
      <c r="B6" s="43"/>
      <c r="C6" s="43"/>
      <c r="D6" s="43"/>
      <c r="E6" s="43"/>
    </row>
    <row r="7" spans="1:8" ht="15" x14ac:dyDescent="0.2">
      <c r="A7" s="48" t="s">
        <v>73</v>
      </c>
      <c r="B7" s="206" t="s">
        <v>74</v>
      </c>
      <c r="C7" s="206"/>
      <c r="D7" s="206"/>
      <c r="E7" s="206"/>
    </row>
    <row r="8" spans="1:8" ht="30" customHeight="1" x14ac:dyDescent="0.2">
      <c r="A8" s="53" t="s">
        <v>462</v>
      </c>
      <c r="B8" s="202" t="s">
        <v>76</v>
      </c>
      <c r="C8" s="202"/>
      <c r="D8" s="202"/>
      <c r="E8" s="202"/>
    </row>
    <row r="9" spans="1:8" ht="30" customHeight="1" x14ac:dyDescent="0.2">
      <c r="A9" s="53" t="s">
        <v>463</v>
      </c>
      <c r="B9" s="20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B Licence area.</v>
      </c>
      <c r="C9" s="202"/>
      <c r="D9" s="202"/>
      <c r="E9" s="202"/>
    </row>
    <row r="10" spans="1:8" ht="30" customHeight="1" x14ac:dyDescent="0.2">
      <c r="A10" s="53" t="s">
        <v>464</v>
      </c>
      <c r="B10" s="202" t="s">
        <v>77</v>
      </c>
      <c r="C10" s="202"/>
      <c r="D10" s="202"/>
      <c r="E10" s="202"/>
    </row>
    <row r="11" spans="1:8" ht="61.5" customHeight="1" x14ac:dyDescent="0.2">
      <c r="A11" s="53" t="s">
        <v>465</v>
      </c>
      <c r="B11" s="20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2"/>
      <c r="D11" s="202"/>
      <c r="E11" s="202"/>
      <c r="F11" s="201"/>
      <c r="G11" s="201"/>
      <c r="H11" s="201"/>
    </row>
    <row r="12" spans="1:8" ht="86.25" customHeight="1" x14ac:dyDescent="0.2">
      <c r="A12" s="53" t="s">
        <v>168</v>
      </c>
      <c r="B12" s="202" t="s">
        <v>634</v>
      </c>
      <c r="C12" s="202"/>
      <c r="D12" s="202"/>
      <c r="E12" s="202"/>
    </row>
    <row r="13" spans="1:8" ht="48" customHeight="1" x14ac:dyDescent="0.2">
      <c r="A13" s="53" t="s">
        <v>461</v>
      </c>
      <c r="B13" s="202"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B Licence area.</v>
      </c>
      <c r="C13" s="202"/>
      <c r="D13" s="202"/>
      <c r="E13" s="202"/>
    </row>
    <row r="14" spans="1:8" ht="29.25" customHeight="1" x14ac:dyDescent="0.2">
      <c r="A14" s="53" t="s">
        <v>441</v>
      </c>
      <c r="B14" s="202" t="s">
        <v>576</v>
      </c>
      <c r="C14" s="202"/>
      <c r="D14" s="202"/>
      <c r="E14" s="202"/>
    </row>
    <row r="15" spans="1:8" ht="30" customHeight="1" x14ac:dyDescent="0.2">
      <c r="A15" s="53" t="s">
        <v>436</v>
      </c>
      <c r="B15" s="202" t="s">
        <v>437</v>
      </c>
      <c r="C15" s="202"/>
      <c r="D15" s="202"/>
      <c r="E15" s="202"/>
    </row>
    <row r="16" spans="1:8" ht="30" customHeight="1" x14ac:dyDescent="0.2">
      <c r="A16" s="53" t="s">
        <v>522</v>
      </c>
      <c r="B16" s="202" t="s">
        <v>521</v>
      </c>
      <c r="C16" s="202"/>
      <c r="D16" s="202"/>
      <c r="E16" s="202"/>
    </row>
    <row r="17" spans="1:5" x14ac:dyDescent="0.2">
      <c r="A17" s="43"/>
      <c r="B17" s="43"/>
      <c r="C17" s="43"/>
      <c r="D17" s="43"/>
      <c r="E17" s="43"/>
    </row>
    <row r="18" spans="1:5" ht="15" x14ac:dyDescent="0.2">
      <c r="A18" s="49" t="s">
        <v>84</v>
      </c>
      <c r="B18" s="43"/>
      <c r="C18" s="43"/>
      <c r="D18" s="43"/>
      <c r="E18" s="43"/>
    </row>
    <row r="19" spans="1:5" ht="15" x14ac:dyDescent="0.2">
      <c r="A19" s="48"/>
      <c r="B19" s="205"/>
      <c r="C19" s="205"/>
      <c r="D19" s="205"/>
      <c r="E19" s="205"/>
    </row>
    <row r="20" spans="1:5" ht="32.25" customHeight="1" x14ac:dyDescent="0.2">
      <c r="A20" s="203" t="s">
        <v>501</v>
      </c>
      <c r="B20" s="204"/>
      <c r="C20" s="204"/>
      <c r="D20" s="204"/>
      <c r="E20" s="204"/>
    </row>
    <row r="21" spans="1:5" x14ac:dyDescent="0.2">
      <c r="A21" s="43"/>
      <c r="B21" s="43"/>
      <c r="C21" s="43"/>
      <c r="D21" s="43"/>
      <c r="E21" s="43"/>
    </row>
    <row r="22" spans="1:5" ht="15" x14ac:dyDescent="0.2">
      <c r="A22" s="50" t="s">
        <v>85</v>
      </c>
      <c r="B22" s="43"/>
      <c r="C22" s="43"/>
      <c r="D22" s="43"/>
      <c r="E22" s="43"/>
    </row>
    <row r="23" spans="1:5" ht="15" x14ac:dyDescent="0.2">
      <c r="A23" s="45"/>
      <c r="B23" s="205"/>
      <c r="C23" s="205"/>
      <c r="D23" s="205"/>
      <c r="E23" s="205"/>
    </row>
    <row r="24" spans="1:5" ht="28.5" customHeight="1" x14ac:dyDescent="0.2">
      <c r="A24" s="203" t="s">
        <v>466</v>
      </c>
      <c r="B24" s="204"/>
      <c r="C24" s="204"/>
      <c r="D24" s="204"/>
      <c r="E24" s="204"/>
    </row>
    <row r="25" spans="1:5" ht="28.5" customHeight="1" x14ac:dyDescent="0.2">
      <c r="A25" s="200" t="s">
        <v>632</v>
      </c>
      <c r="B25" s="200"/>
      <c r="C25" s="200"/>
      <c r="D25" s="200"/>
      <c r="E25" s="200"/>
    </row>
  </sheetData>
  <customSheetViews>
    <customSheetView guid="{5032A364-B81A-48DA-88DA-AB3B86B47EE9}">
      <selection activeCell="A12" sqref="A12"/>
      <pageMargins left="0.7" right="0.7" top="0.75" bottom="0.75" header="0.3" footer="0.3"/>
    </customSheetView>
  </customSheetViews>
  <mergeCells count="16">
    <mergeCell ref="B8:E8"/>
    <mergeCell ref="B9:E9"/>
    <mergeCell ref="B10:E10"/>
    <mergeCell ref="B11:E11"/>
    <mergeCell ref="B7:E7"/>
    <mergeCell ref="A25:E25"/>
    <mergeCell ref="F11:H11"/>
    <mergeCell ref="B15:E15"/>
    <mergeCell ref="A20:E20"/>
    <mergeCell ref="A24:E24"/>
    <mergeCell ref="B12:E12"/>
    <mergeCell ref="B14:E14"/>
    <mergeCell ref="B13:E13"/>
    <mergeCell ref="B16:E16"/>
    <mergeCell ref="B19:E19"/>
    <mergeCell ref="B23:E23"/>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C7" sqref="C7"/>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75</v>
      </c>
      <c r="B1" s="2"/>
      <c r="C1" s="1"/>
      <c r="E1" s="7"/>
      <c r="F1" s="3"/>
      <c r="G1" s="3"/>
    </row>
    <row r="2" spans="1:7" s="8" customFormat="1" ht="36.75" customHeight="1" x14ac:dyDescent="0.2">
      <c r="A2" s="232" t="str">
        <f>Overview!B4&amp; " - Effective from "&amp;Overview!D4&amp;" - "&amp;Overview!E4&amp;" Nodal charges"</f>
        <v>Vattenfall Networks Limited - GSP B - Effective from 1 April 2019 - Final Nodal charges</v>
      </c>
      <c r="B2" s="233"/>
      <c r="C2" s="233"/>
      <c r="D2" s="234"/>
    </row>
    <row r="3" spans="1:7" ht="60.75" customHeight="1" x14ac:dyDescent="0.2">
      <c r="A3" s="132" t="s">
        <v>688</v>
      </c>
      <c r="B3" s="16" t="s">
        <v>40</v>
      </c>
      <c r="C3" s="16" t="s">
        <v>445</v>
      </c>
      <c r="D3" s="16" t="s">
        <v>446</v>
      </c>
    </row>
    <row r="4" spans="1:7" ht="27.75" customHeight="1" x14ac:dyDescent="0.2">
      <c r="A4" s="271" t="s">
        <v>701</v>
      </c>
      <c r="B4" s="222"/>
      <c r="C4" s="222"/>
      <c r="D4" s="223"/>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1"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zoomScale="90" zoomScaleNormal="90" zoomScaleSheetLayoutView="100" workbookViewId="0">
      <selection activeCell="I14" sqref="I14"/>
    </sheetView>
  </sheetViews>
  <sheetFormatPr defaultColWidth="11.5703125" defaultRowHeight="12.75" x14ac:dyDescent="0.2"/>
  <cols>
    <col min="1" max="1" width="13.85546875" style="27" customWidth="1"/>
    <col min="2" max="2" width="11.5703125" style="27" customWidth="1"/>
    <col min="3" max="3" width="37.42578125" style="27" bestFit="1" customWidth="1"/>
    <col min="4" max="4" width="40.5703125" style="28" bestFit="1" customWidth="1"/>
    <col min="5" max="6" width="4.7109375" style="27" customWidth="1"/>
    <col min="7" max="7" width="29.140625" style="27" bestFit="1" customWidth="1"/>
    <col min="8" max="8" width="11.5703125" style="27"/>
    <col min="9" max="9" width="60.28515625" style="27" customWidth="1"/>
    <col min="10" max="16384" width="11.5703125" style="27"/>
  </cols>
  <sheetData>
    <row r="1" spans="1:2" ht="26.25" customHeight="1" x14ac:dyDescent="0.2">
      <c r="A1" s="277" t="s">
        <v>75</v>
      </c>
      <c r="B1" s="277"/>
    </row>
    <row r="2" spans="1:2" ht="12.75" customHeight="1" x14ac:dyDescent="0.2">
      <c r="A2" s="116"/>
      <c r="B2" s="116"/>
    </row>
    <row r="3" spans="1:2" ht="12.75" customHeight="1" x14ac:dyDescent="0.2">
      <c r="A3" s="116"/>
      <c r="B3" s="116"/>
    </row>
    <row r="4" spans="1:2" ht="12.75" customHeight="1" x14ac:dyDescent="0.2">
      <c r="A4" s="116"/>
      <c r="B4" s="116"/>
    </row>
    <row r="5" spans="1:2" ht="12.75" customHeight="1" x14ac:dyDescent="0.2">
      <c r="A5" s="116"/>
      <c r="B5" s="116"/>
    </row>
    <row r="6" spans="1:2" ht="12.75" customHeight="1" x14ac:dyDescent="0.2">
      <c r="A6" s="116"/>
      <c r="B6" s="116"/>
    </row>
    <row r="7" spans="1:2" ht="12.75" customHeight="1" x14ac:dyDescent="0.2">
      <c r="A7" s="116"/>
      <c r="B7" s="116"/>
    </row>
    <row r="8" spans="1:2" ht="12.75" customHeight="1" x14ac:dyDescent="0.2">
      <c r="A8" s="116"/>
      <c r="B8" s="116"/>
    </row>
    <row r="9" spans="1:2" ht="12.75" customHeight="1" x14ac:dyDescent="0.2">
      <c r="A9" s="116"/>
      <c r="B9" s="116"/>
    </row>
    <row r="10" spans="1:2" ht="12.75" customHeight="1" x14ac:dyDescent="0.2">
      <c r="A10" s="116"/>
      <c r="B10" s="116"/>
    </row>
    <row r="11" spans="1:2" ht="12.75" customHeight="1" x14ac:dyDescent="0.2">
      <c r="A11" s="116"/>
      <c r="B11" s="116"/>
    </row>
    <row r="12" spans="1:2" ht="12.75" customHeight="1" x14ac:dyDescent="0.2">
      <c r="A12" s="116"/>
      <c r="B12" s="116"/>
    </row>
    <row r="13" spans="1:2" ht="12.75" customHeight="1" x14ac:dyDescent="0.2">
      <c r="A13" s="116"/>
      <c r="B13" s="116"/>
    </row>
    <row r="14" spans="1:2" ht="12.75" customHeight="1" x14ac:dyDescent="0.2">
      <c r="A14" s="116"/>
      <c r="B14" s="116"/>
    </row>
    <row r="15" spans="1:2" ht="12.75" customHeight="1" x14ac:dyDescent="0.2">
      <c r="A15" s="116"/>
      <c r="B15" s="116"/>
    </row>
    <row r="16" spans="1:2" ht="12.75" customHeight="1" x14ac:dyDescent="0.2">
      <c r="A16" s="116"/>
      <c r="B16" s="116"/>
    </row>
    <row r="17" spans="1:9" ht="12.75" customHeight="1" x14ac:dyDescent="0.2">
      <c r="A17" s="116"/>
      <c r="B17" s="116"/>
    </row>
    <row r="18" spans="1:9" ht="12.75" customHeight="1" x14ac:dyDescent="0.2">
      <c r="A18" s="116"/>
      <c r="B18" s="116"/>
    </row>
    <row r="19" spans="1:9" ht="12.75" customHeight="1" x14ac:dyDescent="0.2">
      <c r="A19" s="116"/>
      <c r="B19" s="116"/>
    </row>
    <row r="20" spans="1:9" ht="12.75" customHeight="1" x14ac:dyDescent="0.2">
      <c r="A20" s="116"/>
      <c r="B20" s="116"/>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116"/>
      <c r="B26" s="116"/>
    </row>
    <row r="27" spans="1:9" ht="12.75" customHeight="1" x14ac:dyDescent="0.2">
      <c r="A27" s="116"/>
      <c r="B27" s="116"/>
    </row>
    <row r="28" spans="1:9" s="26" customFormat="1" ht="51" x14ac:dyDescent="0.2">
      <c r="A28" s="37" t="s">
        <v>204</v>
      </c>
      <c r="B28" s="37" t="s">
        <v>205</v>
      </c>
      <c r="C28" s="37" t="s">
        <v>206</v>
      </c>
      <c r="D28" s="37" t="s">
        <v>207</v>
      </c>
      <c r="E28" s="29"/>
      <c r="F28" s="29"/>
      <c r="G28" s="37" t="s">
        <v>427</v>
      </c>
      <c r="H28" s="37" t="s">
        <v>428</v>
      </c>
      <c r="I28" s="37" t="s">
        <v>429</v>
      </c>
    </row>
    <row r="29" spans="1:9" x14ac:dyDescent="0.2">
      <c r="A29" s="77">
        <v>3</v>
      </c>
      <c r="B29" s="78">
        <v>166</v>
      </c>
      <c r="C29" s="79" t="s">
        <v>208</v>
      </c>
      <c r="D29" s="80" t="s">
        <v>209</v>
      </c>
      <c r="H29" s="73">
        <v>40057</v>
      </c>
      <c r="I29" s="74" t="s">
        <v>430</v>
      </c>
    </row>
    <row r="30" spans="1:9" x14ac:dyDescent="0.2">
      <c r="A30" s="77">
        <v>4</v>
      </c>
      <c r="B30" s="78">
        <v>168</v>
      </c>
      <c r="C30" s="79" t="s">
        <v>208</v>
      </c>
      <c r="D30" s="80" t="s">
        <v>209</v>
      </c>
      <c r="G30" s="74" t="s">
        <v>431</v>
      </c>
      <c r="H30" s="73">
        <v>40275</v>
      </c>
      <c r="I30" s="117" t="s">
        <v>435</v>
      </c>
    </row>
    <row r="31" spans="1:9" x14ac:dyDescent="0.2">
      <c r="A31" s="77">
        <v>5</v>
      </c>
      <c r="B31" s="78">
        <v>100</v>
      </c>
      <c r="C31" s="79" t="s">
        <v>210</v>
      </c>
      <c r="D31" s="80" t="s">
        <v>209</v>
      </c>
      <c r="G31" s="118" t="s">
        <v>438</v>
      </c>
      <c r="H31" s="73">
        <v>40347</v>
      </c>
      <c r="I31" s="27" t="s">
        <v>432</v>
      </c>
    </row>
    <row r="32" spans="1:9" x14ac:dyDescent="0.2">
      <c r="A32" s="77">
        <v>6</v>
      </c>
      <c r="B32" s="78">
        <v>257</v>
      </c>
      <c r="C32" s="79" t="s">
        <v>211</v>
      </c>
      <c r="D32" s="80" t="s">
        <v>209</v>
      </c>
      <c r="G32" s="117" t="s">
        <v>439</v>
      </c>
      <c r="H32" s="73">
        <v>41166</v>
      </c>
      <c r="I32" s="117" t="s">
        <v>440</v>
      </c>
    </row>
    <row r="33" spans="1:9" x14ac:dyDescent="0.2">
      <c r="A33" s="77">
        <v>7</v>
      </c>
      <c r="B33" s="78">
        <v>158</v>
      </c>
      <c r="C33" s="79" t="s">
        <v>211</v>
      </c>
      <c r="D33" s="80" t="s">
        <v>209</v>
      </c>
      <c r="G33" s="118" t="s">
        <v>433</v>
      </c>
      <c r="H33" s="73">
        <v>41178</v>
      </c>
      <c r="I33" s="117" t="s">
        <v>434</v>
      </c>
    </row>
    <row r="34" spans="1:9" x14ac:dyDescent="0.2">
      <c r="A34" s="77">
        <v>8</v>
      </c>
      <c r="B34" s="78">
        <v>159</v>
      </c>
      <c r="C34" s="79" t="s">
        <v>211</v>
      </c>
      <c r="D34" s="80" t="s">
        <v>209</v>
      </c>
      <c r="G34" s="74" t="s">
        <v>504</v>
      </c>
      <c r="H34" s="73">
        <v>41758</v>
      </c>
      <c r="I34" s="27" t="s">
        <v>505</v>
      </c>
    </row>
    <row r="35" spans="1:9" x14ac:dyDescent="0.2">
      <c r="A35" s="77">
        <v>9</v>
      </c>
      <c r="B35" s="78">
        <v>1111</v>
      </c>
      <c r="C35" s="79" t="s">
        <v>211</v>
      </c>
      <c r="D35" s="80" t="s">
        <v>209</v>
      </c>
      <c r="G35" s="27" t="s">
        <v>502</v>
      </c>
      <c r="H35" s="73">
        <v>41758</v>
      </c>
      <c r="I35" s="74" t="s">
        <v>503</v>
      </c>
    </row>
    <row r="36" spans="1:9" x14ac:dyDescent="0.2">
      <c r="A36" s="77">
        <v>10</v>
      </c>
      <c r="B36" s="78">
        <v>1104</v>
      </c>
      <c r="C36" s="79" t="s">
        <v>211</v>
      </c>
      <c r="D36" s="80" t="s">
        <v>209</v>
      </c>
      <c r="G36" s="27" t="s">
        <v>502</v>
      </c>
      <c r="H36" s="73">
        <v>41944</v>
      </c>
      <c r="I36" s="74" t="s">
        <v>554</v>
      </c>
    </row>
    <row r="37" spans="1:9" x14ac:dyDescent="0.2">
      <c r="A37" s="77">
        <v>11</v>
      </c>
      <c r="B37" s="78">
        <v>1112</v>
      </c>
      <c r="C37" s="79" t="s">
        <v>211</v>
      </c>
      <c r="D37" s="80" t="s">
        <v>209</v>
      </c>
      <c r="G37" s="27" t="s">
        <v>578</v>
      </c>
      <c r="H37" s="73">
        <v>42081</v>
      </c>
      <c r="I37" s="27" t="s">
        <v>579</v>
      </c>
    </row>
    <row r="38" spans="1:9" x14ac:dyDescent="0.2">
      <c r="A38" s="77">
        <v>12</v>
      </c>
      <c r="B38" s="78">
        <v>1116</v>
      </c>
      <c r="C38" s="79" t="s">
        <v>211</v>
      </c>
      <c r="D38" s="80" t="s">
        <v>209</v>
      </c>
      <c r="G38" s="27" t="s">
        <v>580</v>
      </c>
      <c r="H38" s="73">
        <v>42081</v>
      </c>
      <c r="I38" s="27" t="s">
        <v>581</v>
      </c>
    </row>
    <row r="39" spans="1:9" x14ac:dyDescent="0.2">
      <c r="A39" s="77">
        <v>13</v>
      </c>
      <c r="B39" s="78">
        <v>139</v>
      </c>
      <c r="C39" s="79" t="s">
        <v>212</v>
      </c>
      <c r="D39" s="80" t="s">
        <v>447</v>
      </c>
      <c r="G39" s="27" t="s">
        <v>582</v>
      </c>
      <c r="H39" s="73">
        <v>42081</v>
      </c>
      <c r="I39" s="27" t="s">
        <v>607</v>
      </c>
    </row>
    <row r="40" spans="1:9" x14ac:dyDescent="0.2">
      <c r="A40" s="77">
        <v>15</v>
      </c>
      <c r="B40" s="78">
        <v>152</v>
      </c>
      <c r="C40" s="79" t="s">
        <v>212</v>
      </c>
      <c r="D40" s="80" t="s">
        <v>447</v>
      </c>
      <c r="G40" s="74" t="s">
        <v>577</v>
      </c>
      <c r="H40" s="73">
        <v>42081</v>
      </c>
      <c r="I40" s="74" t="s">
        <v>606</v>
      </c>
    </row>
    <row r="41" spans="1:9" x14ac:dyDescent="0.2">
      <c r="A41" s="77">
        <v>16</v>
      </c>
      <c r="B41" s="78">
        <v>113</v>
      </c>
      <c r="C41" s="79" t="s">
        <v>213</v>
      </c>
      <c r="D41" s="80" t="s">
        <v>448</v>
      </c>
      <c r="G41" s="27" t="s">
        <v>583</v>
      </c>
      <c r="H41" s="73">
        <v>42081</v>
      </c>
      <c r="I41" s="74" t="s">
        <v>584</v>
      </c>
    </row>
    <row r="42" spans="1:9" x14ac:dyDescent="0.2">
      <c r="A42" s="77">
        <v>17</v>
      </c>
      <c r="B42" s="78">
        <v>125</v>
      </c>
      <c r="C42" s="79" t="s">
        <v>213</v>
      </c>
      <c r="D42" s="80" t="s">
        <v>448</v>
      </c>
      <c r="G42" s="27" t="s">
        <v>585</v>
      </c>
      <c r="H42" s="73">
        <v>42081</v>
      </c>
      <c r="I42" s="27" t="s">
        <v>586</v>
      </c>
    </row>
    <row r="43" spans="1:9" x14ac:dyDescent="0.2">
      <c r="A43" s="77">
        <v>18</v>
      </c>
      <c r="B43" s="78">
        <v>126</v>
      </c>
      <c r="C43" s="79" t="s">
        <v>213</v>
      </c>
      <c r="D43" s="80" t="s">
        <v>448</v>
      </c>
      <c r="G43" s="27" t="s">
        <v>585</v>
      </c>
      <c r="H43" s="73">
        <v>42081</v>
      </c>
      <c r="I43" s="27" t="s">
        <v>587</v>
      </c>
    </row>
    <row r="44" spans="1:9" x14ac:dyDescent="0.2">
      <c r="A44" s="77">
        <v>19</v>
      </c>
      <c r="B44" s="78">
        <v>127</v>
      </c>
      <c r="C44" s="79" t="s">
        <v>213</v>
      </c>
      <c r="D44" s="80" t="s">
        <v>448</v>
      </c>
      <c r="G44" s="27" t="s">
        <v>588</v>
      </c>
      <c r="H44" s="73">
        <v>42081</v>
      </c>
      <c r="I44" s="27" t="s">
        <v>589</v>
      </c>
    </row>
    <row r="45" spans="1:9" x14ac:dyDescent="0.2">
      <c r="A45" s="77">
        <v>20</v>
      </c>
      <c r="B45" s="78">
        <v>129</v>
      </c>
      <c r="C45" s="79" t="s">
        <v>213</v>
      </c>
      <c r="D45" s="80" t="s">
        <v>448</v>
      </c>
      <c r="G45" s="27" t="s">
        <v>590</v>
      </c>
      <c r="H45" s="73">
        <v>42081</v>
      </c>
      <c r="I45" s="27" t="s">
        <v>591</v>
      </c>
    </row>
    <row r="46" spans="1:9" x14ac:dyDescent="0.2">
      <c r="A46" s="77">
        <v>21</v>
      </c>
      <c r="B46" s="78">
        <v>130</v>
      </c>
      <c r="C46" s="79" t="s">
        <v>213</v>
      </c>
      <c r="D46" s="80" t="s">
        <v>448</v>
      </c>
      <c r="G46" s="27" t="s">
        <v>592</v>
      </c>
      <c r="H46" s="73">
        <v>42081</v>
      </c>
      <c r="I46" s="27" t="s">
        <v>589</v>
      </c>
    </row>
    <row r="47" spans="1:9" x14ac:dyDescent="0.2">
      <c r="A47" s="77">
        <v>22</v>
      </c>
      <c r="B47" s="78">
        <v>131</v>
      </c>
      <c r="C47" s="79" t="s">
        <v>213</v>
      </c>
      <c r="D47" s="80" t="s">
        <v>448</v>
      </c>
      <c r="G47" s="27" t="s">
        <v>592</v>
      </c>
      <c r="H47" s="73">
        <v>42081</v>
      </c>
      <c r="I47" s="27" t="s">
        <v>593</v>
      </c>
    </row>
    <row r="48" spans="1:9" x14ac:dyDescent="0.2">
      <c r="A48" s="77">
        <v>23</v>
      </c>
      <c r="B48" s="78">
        <v>136</v>
      </c>
      <c r="C48" s="79" t="s">
        <v>214</v>
      </c>
      <c r="D48" s="80" t="s">
        <v>449</v>
      </c>
      <c r="G48" s="27" t="s">
        <v>594</v>
      </c>
      <c r="H48" s="73">
        <v>42081</v>
      </c>
      <c r="I48" s="27" t="s">
        <v>591</v>
      </c>
    </row>
    <row r="49" spans="1:9" x14ac:dyDescent="0.2">
      <c r="A49" s="77">
        <v>24</v>
      </c>
      <c r="B49" s="78">
        <v>137</v>
      </c>
      <c r="C49" s="79" t="s">
        <v>214</v>
      </c>
      <c r="D49" s="80" t="s">
        <v>448</v>
      </c>
      <c r="G49" s="27" t="s">
        <v>595</v>
      </c>
      <c r="H49" s="73">
        <v>42081</v>
      </c>
      <c r="I49" s="27" t="s">
        <v>589</v>
      </c>
    </row>
    <row r="50" spans="1:9" x14ac:dyDescent="0.2">
      <c r="A50" s="77">
        <v>25</v>
      </c>
      <c r="B50" s="78">
        <v>138</v>
      </c>
      <c r="C50" s="79" t="s">
        <v>214</v>
      </c>
      <c r="D50" s="80" t="s">
        <v>448</v>
      </c>
      <c r="G50" s="27" t="s">
        <v>596</v>
      </c>
      <c r="H50" s="73">
        <v>42081</v>
      </c>
      <c r="I50" s="27" t="s">
        <v>597</v>
      </c>
    </row>
    <row r="51" spans="1:9" x14ac:dyDescent="0.2">
      <c r="A51" s="77">
        <v>26</v>
      </c>
      <c r="B51" s="78">
        <v>141</v>
      </c>
      <c r="C51" s="79" t="s">
        <v>214</v>
      </c>
      <c r="D51" s="80" t="s">
        <v>209</v>
      </c>
      <c r="G51" s="27" t="s">
        <v>598</v>
      </c>
      <c r="H51" s="73">
        <v>42081</v>
      </c>
      <c r="I51" s="27" t="s">
        <v>599</v>
      </c>
    </row>
    <row r="52" spans="1:9" x14ac:dyDescent="0.2">
      <c r="A52" s="77">
        <v>28</v>
      </c>
      <c r="B52" s="78">
        <v>143</v>
      </c>
      <c r="C52" s="79" t="s">
        <v>214</v>
      </c>
      <c r="D52" s="80" t="s">
        <v>209</v>
      </c>
      <c r="G52" s="27" t="s">
        <v>600</v>
      </c>
      <c r="H52" s="73">
        <v>42081</v>
      </c>
      <c r="I52" s="27" t="s">
        <v>601</v>
      </c>
    </row>
    <row r="53" spans="1:9" x14ac:dyDescent="0.2">
      <c r="A53" s="77">
        <v>29</v>
      </c>
      <c r="B53" s="78">
        <v>144</v>
      </c>
      <c r="C53" s="79" t="s">
        <v>214</v>
      </c>
      <c r="D53" s="80" t="s">
        <v>447</v>
      </c>
      <c r="G53" s="27" t="s">
        <v>600</v>
      </c>
      <c r="H53" s="73">
        <v>42081</v>
      </c>
      <c r="I53" s="27" t="s">
        <v>602</v>
      </c>
    </row>
    <row r="54" spans="1:9" x14ac:dyDescent="0.2">
      <c r="A54" s="77">
        <v>30</v>
      </c>
      <c r="B54" s="78">
        <v>145</v>
      </c>
      <c r="C54" s="79" t="s">
        <v>214</v>
      </c>
      <c r="D54" s="80" t="s">
        <v>209</v>
      </c>
      <c r="G54" s="27" t="s">
        <v>603</v>
      </c>
      <c r="H54" s="73">
        <v>42081</v>
      </c>
      <c r="I54" s="27" t="s">
        <v>604</v>
      </c>
    </row>
    <row r="55" spans="1:9" x14ac:dyDescent="0.2">
      <c r="A55" s="77">
        <v>31</v>
      </c>
      <c r="B55" s="78">
        <v>146</v>
      </c>
      <c r="C55" s="79" t="s">
        <v>214</v>
      </c>
      <c r="D55" s="80" t="s">
        <v>209</v>
      </c>
      <c r="G55" s="27" t="s">
        <v>603</v>
      </c>
      <c r="H55" s="73">
        <v>42081</v>
      </c>
      <c r="I55" s="27" t="s">
        <v>605</v>
      </c>
    </row>
    <row r="56" spans="1:9" x14ac:dyDescent="0.2">
      <c r="A56" s="77">
        <v>32</v>
      </c>
      <c r="B56" s="78">
        <v>147</v>
      </c>
      <c r="C56" s="79" t="s">
        <v>214</v>
      </c>
      <c r="D56" s="80" t="s">
        <v>209</v>
      </c>
      <c r="G56" s="74" t="s">
        <v>608</v>
      </c>
      <c r="H56" s="73">
        <v>42089</v>
      </c>
      <c r="I56" s="74" t="s">
        <v>609</v>
      </c>
    </row>
    <row r="57" spans="1:9" x14ac:dyDescent="0.2">
      <c r="A57" s="77">
        <v>33</v>
      </c>
      <c r="B57" s="78">
        <v>228</v>
      </c>
      <c r="C57" s="79" t="s">
        <v>214</v>
      </c>
      <c r="D57" s="80" t="s">
        <v>449</v>
      </c>
      <c r="G57" s="74" t="s">
        <v>590</v>
      </c>
      <c r="H57" s="73">
        <v>42166</v>
      </c>
      <c r="I57" s="74" t="s">
        <v>589</v>
      </c>
    </row>
    <row r="58" spans="1:9" x14ac:dyDescent="0.2">
      <c r="A58" s="77">
        <v>34</v>
      </c>
      <c r="B58" s="78">
        <v>149</v>
      </c>
      <c r="C58" s="79" t="s">
        <v>214</v>
      </c>
      <c r="D58" s="80" t="s">
        <v>449</v>
      </c>
      <c r="G58" s="74" t="s">
        <v>594</v>
      </c>
      <c r="H58" s="73">
        <v>42166</v>
      </c>
      <c r="I58" s="74" t="s">
        <v>589</v>
      </c>
    </row>
    <row r="59" spans="1:9" x14ac:dyDescent="0.2">
      <c r="A59" s="77">
        <v>35</v>
      </c>
      <c r="B59" s="78">
        <v>150</v>
      </c>
      <c r="C59" s="79" t="s">
        <v>214</v>
      </c>
      <c r="D59" s="80" t="s">
        <v>209</v>
      </c>
      <c r="G59" s="74" t="s">
        <v>637</v>
      </c>
      <c r="H59" s="73">
        <v>42166</v>
      </c>
      <c r="I59" s="74" t="s">
        <v>261</v>
      </c>
    </row>
    <row r="60" spans="1:9" x14ac:dyDescent="0.2">
      <c r="A60" s="77">
        <v>36</v>
      </c>
      <c r="B60" s="78">
        <v>151</v>
      </c>
      <c r="C60" s="79" t="s">
        <v>214</v>
      </c>
      <c r="D60" s="80" t="s">
        <v>448</v>
      </c>
      <c r="G60" s="74" t="s">
        <v>638</v>
      </c>
      <c r="H60" s="73">
        <v>42166</v>
      </c>
      <c r="I60" s="74" t="s">
        <v>247</v>
      </c>
    </row>
    <row r="61" spans="1:9" x14ac:dyDescent="0.2">
      <c r="A61" s="77">
        <v>37</v>
      </c>
      <c r="B61" s="78">
        <v>153</v>
      </c>
      <c r="C61" s="79" t="s">
        <v>214</v>
      </c>
      <c r="D61" s="80" t="s">
        <v>448</v>
      </c>
      <c r="G61" s="74" t="s">
        <v>639</v>
      </c>
      <c r="H61" s="73">
        <v>42166</v>
      </c>
      <c r="I61" s="74" t="s">
        <v>345</v>
      </c>
    </row>
    <row r="62" spans="1:9" x14ac:dyDescent="0.2">
      <c r="A62" s="77">
        <v>38</v>
      </c>
      <c r="B62" s="78">
        <v>154</v>
      </c>
      <c r="C62" s="79" t="s">
        <v>214</v>
      </c>
      <c r="D62" s="80" t="s">
        <v>209</v>
      </c>
      <c r="G62" s="74" t="s">
        <v>640</v>
      </c>
      <c r="H62" s="73">
        <v>42166</v>
      </c>
      <c r="I62" s="74" t="s">
        <v>344</v>
      </c>
    </row>
    <row r="63" spans="1:9" x14ac:dyDescent="0.2">
      <c r="A63" s="77">
        <v>39</v>
      </c>
      <c r="B63" s="78">
        <v>155</v>
      </c>
      <c r="C63" s="79" t="s">
        <v>214</v>
      </c>
      <c r="D63" s="80" t="s">
        <v>209</v>
      </c>
      <c r="G63" s="74" t="s">
        <v>641</v>
      </c>
      <c r="H63" s="73">
        <v>42166</v>
      </c>
      <c r="I63" s="74" t="s">
        <v>642</v>
      </c>
    </row>
    <row r="64" spans="1:9" x14ac:dyDescent="0.2">
      <c r="A64" s="77">
        <v>40</v>
      </c>
      <c r="B64" s="78">
        <v>157</v>
      </c>
      <c r="C64" s="79" t="s">
        <v>213</v>
      </c>
      <c r="D64" s="80" t="s">
        <v>448</v>
      </c>
      <c r="G64" s="74" t="s">
        <v>643</v>
      </c>
      <c r="H64" s="73">
        <v>42166</v>
      </c>
      <c r="I64" s="74" t="s">
        <v>644</v>
      </c>
    </row>
    <row r="65" spans="1:9" x14ac:dyDescent="0.2">
      <c r="A65" s="77">
        <v>41</v>
      </c>
      <c r="B65" s="78">
        <v>171</v>
      </c>
      <c r="C65" s="79" t="s">
        <v>215</v>
      </c>
      <c r="D65" s="80" t="s">
        <v>448</v>
      </c>
      <c r="G65" s="74" t="s">
        <v>645</v>
      </c>
      <c r="H65" s="73">
        <v>42166</v>
      </c>
      <c r="I65" s="74" t="s">
        <v>646</v>
      </c>
    </row>
    <row r="66" spans="1:9" x14ac:dyDescent="0.2">
      <c r="A66" s="77">
        <v>42</v>
      </c>
      <c r="B66" s="78">
        <v>173</v>
      </c>
      <c r="C66" s="79" t="s">
        <v>216</v>
      </c>
      <c r="D66" s="80" t="s">
        <v>448</v>
      </c>
      <c r="G66" s="74" t="s">
        <v>647</v>
      </c>
      <c r="H66" s="73">
        <v>42166</v>
      </c>
      <c r="I66" s="74" t="s">
        <v>648</v>
      </c>
    </row>
    <row r="67" spans="1:9" x14ac:dyDescent="0.2">
      <c r="A67" s="77">
        <v>43</v>
      </c>
      <c r="B67" s="78">
        <v>174</v>
      </c>
      <c r="C67" s="79" t="s">
        <v>216</v>
      </c>
      <c r="D67" s="80" t="s">
        <v>448</v>
      </c>
      <c r="G67" s="74" t="s">
        <v>649</v>
      </c>
      <c r="H67" s="73">
        <v>42166</v>
      </c>
      <c r="I67" s="74" t="s">
        <v>650</v>
      </c>
    </row>
    <row r="68" spans="1:9" x14ac:dyDescent="0.2">
      <c r="A68" s="77">
        <v>44</v>
      </c>
      <c r="B68" s="78">
        <v>185</v>
      </c>
      <c r="C68" s="79" t="s">
        <v>215</v>
      </c>
      <c r="D68" s="80" t="s">
        <v>448</v>
      </c>
      <c r="G68" s="74" t="s">
        <v>651</v>
      </c>
      <c r="H68" s="73">
        <v>42166</v>
      </c>
      <c r="I68" s="74" t="s">
        <v>652</v>
      </c>
    </row>
    <row r="69" spans="1:9" x14ac:dyDescent="0.2">
      <c r="A69" s="77">
        <v>45</v>
      </c>
      <c r="B69" s="78">
        <v>19</v>
      </c>
      <c r="C69" s="79" t="s">
        <v>217</v>
      </c>
      <c r="D69" s="80" t="s">
        <v>209</v>
      </c>
      <c r="G69" s="74" t="s">
        <v>653</v>
      </c>
      <c r="H69" s="73">
        <v>42166</v>
      </c>
      <c r="I69" s="74" t="s">
        <v>654</v>
      </c>
    </row>
    <row r="70" spans="1:9" x14ac:dyDescent="0.2">
      <c r="A70" s="77">
        <v>46</v>
      </c>
      <c r="B70" s="78">
        <v>78</v>
      </c>
      <c r="C70" s="79" t="s">
        <v>218</v>
      </c>
      <c r="D70" s="80" t="s">
        <v>209</v>
      </c>
      <c r="G70" s="74" t="s">
        <v>655</v>
      </c>
      <c r="H70" s="73">
        <v>42166</v>
      </c>
      <c r="I70" s="74" t="s">
        <v>656</v>
      </c>
    </row>
    <row r="71" spans="1:9" x14ac:dyDescent="0.2">
      <c r="A71" s="77">
        <v>47</v>
      </c>
      <c r="B71" s="78">
        <v>15</v>
      </c>
      <c r="C71" s="79" t="s">
        <v>219</v>
      </c>
      <c r="D71" s="80" t="s">
        <v>209</v>
      </c>
      <c r="G71" s="74" t="s">
        <v>655</v>
      </c>
      <c r="H71" s="73">
        <v>42166</v>
      </c>
      <c r="I71" s="74" t="s">
        <v>657</v>
      </c>
    </row>
    <row r="72" spans="1:9" x14ac:dyDescent="0.2">
      <c r="A72" s="77">
        <v>48</v>
      </c>
      <c r="B72" s="78">
        <v>79</v>
      </c>
      <c r="C72" s="79" t="s">
        <v>220</v>
      </c>
      <c r="D72" s="80" t="s">
        <v>447</v>
      </c>
      <c r="G72" s="74" t="s">
        <v>658</v>
      </c>
      <c r="H72" s="73">
        <v>42166</v>
      </c>
      <c r="I72" s="74" t="s">
        <v>659</v>
      </c>
    </row>
    <row r="73" spans="1:9" x14ac:dyDescent="0.2">
      <c r="A73" s="77">
        <v>49</v>
      </c>
      <c r="B73" s="78">
        <v>128</v>
      </c>
      <c r="C73" s="79" t="s">
        <v>213</v>
      </c>
      <c r="D73" s="80" t="s">
        <v>209</v>
      </c>
      <c r="G73" s="74" t="s">
        <v>658</v>
      </c>
      <c r="H73" s="73">
        <v>42166</v>
      </c>
      <c r="I73" s="74" t="s">
        <v>660</v>
      </c>
    </row>
    <row r="74" spans="1:9" x14ac:dyDescent="0.2">
      <c r="A74" s="77">
        <v>50</v>
      </c>
      <c r="B74" s="78">
        <v>14</v>
      </c>
      <c r="C74" s="79" t="s">
        <v>221</v>
      </c>
      <c r="D74" s="80" t="s">
        <v>209</v>
      </c>
      <c r="G74" s="74" t="s">
        <v>661</v>
      </c>
      <c r="H74" s="73">
        <v>42166</v>
      </c>
      <c r="I74" s="74" t="s">
        <v>662</v>
      </c>
    </row>
    <row r="75" spans="1:9" x14ac:dyDescent="0.2">
      <c r="A75" s="77">
        <v>51</v>
      </c>
      <c r="B75" s="78">
        <v>112</v>
      </c>
      <c r="C75" s="79" t="s">
        <v>222</v>
      </c>
      <c r="D75" s="80">
        <v>1</v>
      </c>
      <c r="G75" s="74" t="s">
        <v>663</v>
      </c>
      <c r="H75" s="73">
        <v>42166</v>
      </c>
      <c r="I75" s="74" t="s">
        <v>664</v>
      </c>
    </row>
    <row r="76" spans="1:9" x14ac:dyDescent="0.2">
      <c r="A76" s="77">
        <v>51</v>
      </c>
      <c r="B76" s="78">
        <v>120</v>
      </c>
      <c r="C76" s="79" t="s">
        <v>222</v>
      </c>
      <c r="D76" s="80">
        <v>2</v>
      </c>
      <c r="G76" s="74" t="s">
        <v>665</v>
      </c>
      <c r="H76" s="73">
        <v>42166</v>
      </c>
      <c r="I76" s="74" t="s">
        <v>666</v>
      </c>
    </row>
    <row r="77" spans="1:9" x14ac:dyDescent="0.2">
      <c r="A77" s="77">
        <v>52</v>
      </c>
      <c r="B77" s="78">
        <v>114</v>
      </c>
      <c r="C77" s="79" t="s">
        <v>223</v>
      </c>
      <c r="D77" s="80" t="s">
        <v>447</v>
      </c>
      <c r="G77" s="74" t="s">
        <v>667</v>
      </c>
      <c r="H77" s="73">
        <v>42166</v>
      </c>
      <c r="I77" s="74" t="s">
        <v>668</v>
      </c>
    </row>
    <row r="78" spans="1:9" x14ac:dyDescent="0.2">
      <c r="A78" s="77">
        <v>53</v>
      </c>
      <c r="B78" s="78">
        <v>115</v>
      </c>
      <c r="C78" s="79" t="s">
        <v>223</v>
      </c>
      <c r="D78" s="80" t="s">
        <v>447</v>
      </c>
      <c r="G78" s="74" t="s">
        <v>669</v>
      </c>
      <c r="H78" s="73">
        <v>42166</v>
      </c>
      <c r="I78" s="74" t="s">
        <v>670</v>
      </c>
    </row>
    <row r="79" spans="1:9" x14ac:dyDescent="0.2">
      <c r="A79" s="77">
        <v>55</v>
      </c>
      <c r="B79" s="78">
        <v>117</v>
      </c>
      <c r="C79" s="79" t="s">
        <v>223</v>
      </c>
      <c r="D79" s="80" t="s">
        <v>447</v>
      </c>
      <c r="G79" s="74" t="s">
        <v>671</v>
      </c>
      <c r="H79" s="73">
        <v>42166</v>
      </c>
      <c r="I79" s="74" t="s">
        <v>672</v>
      </c>
    </row>
    <row r="80" spans="1:9" x14ac:dyDescent="0.2">
      <c r="A80" s="77">
        <v>56</v>
      </c>
      <c r="B80" s="78">
        <v>118</v>
      </c>
      <c r="C80" s="79" t="s">
        <v>223</v>
      </c>
      <c r="D80" s="80" t="s">
        <v>447</v>
      </c>
      <c r="G80" s="74" t="s">
        <v>673</v>
      </c>
      <c r="H80" s="73">
        <v>42166</v>
      </c>
      <c r="I80" s="74" t="s">
        <v>674</v>
      </c>
    </row>
    <row r="81" spans="1:9" x14ac:dyDescent="0.2">
      <c r="A81" s="77">
        <v>57</v>
      </c>
      <c r="B81" s="78">
        <v>119</v>
      </c>
      <c r="C81" s="79" t="s">
        <v>223</v>
      </c>
      <c r="D81" s="80" t="s">
        <v>209</v>
      </c>
      <c r="G81" s="74" t="s">
        <v>675</v>
      </c>
      <c r="H81" s="73">
        <v>42166</v>
      </c>
      <c r="I81" s="74" t="s">
        <v>676</v>
      </c>
    </row>
    <row r="82" spans="1:9" x14ac:dyDescent="0.2">
      <c r="A82" s="77">
        <v>58</v>
      </c>
      <c r="B82" s="78">
        <v>21</v>
      </c>
      <c r="C82" s="79" t="s">
        <v>261</v>
      </c>
      <c r="D82" s="80">
        <v>1</v>
      </c>
      <c r="G82" s="74" t="s">
        <v>675</v>
      </c>
      <c r="H82" s="73">
        <v>42166</v>
      </c>
      <c r="I82" s="74" t="s">
        <v>677</v>
      </c>
    </row>
    <row r="83" spans="1:9" x14ac:dyDescent="0.2">
      <c r="A83" s="77">
        <v>58</v>
      </c>
      <c r="B83" s="78">
        <v>175</v>
      </c>
      <c r="C83" s="79" t="s">
        <v>261</v>
      </c>
      <c r="D83" s="80">
        <v>1</v>
      </c>
      <c r="G83" s="74" t="s">
        <v>678</v>
      </c>
      <c r="H83" s="73">
        <v>42166</v>
      </c>
      <c r="I83" s="74" t="s">
        <v>679</v>
      </c>
    </row>
    <row r="84" spans="1:9" x14ac:dyDescent="0.2">
      <c r="A84" s="77">
        <v>59</v>
      </c>
      <c r="B84" s="78">
        <v>121</v>
      </c>
      <c r="C84" s="79" t="s">
        <v>223</v>
      </c>
      <c r="D84" s="80" t="s">
        <v>447</v>
      </c>
    </row>
    <row r="85" spans="1:9" x14ac:dyDescent="0.2">
      <c r="A85" s="77">
        <v>60</v>
      </c>
      <c r="B85" s="78">
        <v>122</v>
      </c>
      <c r="C85" s="79" t="s">
        <v>223</v>
      </c>
      <c r="D85" s="80" t="s">
        <v>209</v>
      </c>
    </row>
    <row r="86" spans="1:9" x14ac:dyDescent="0.2">
      <c r="A86" s="77">
        <v>62</v>
      </c>
      <c r="B86" s="78">
        <v>1119</v>
      </c>
      <c r="C86" s="79" t="s">
        <v>224</v>
      </c>
      <c r="D86" s="80" t="s">
        <v>450</v>
      </c>
    </row>
    <row r="87" spans="1:9" x14ac:dyDescent="0.2">
      <c r="A87" s="77">
        <v>63</v>
      </c>
      <c r="B87" s="78">
        <v>172</v>
      </c>
      <c r="C87" s="79" t="s">
        <v>216</v>
      </c>
      <c r="D87" s="80" t="s">
        <v>447</v>
      </c>
    </row>
    <row r="88" spans="1:9" x14ac:dyDescent="0.2">
      <c r="A88" s="77">
        <v>64</v>
      </c>
      <c r="B88" s="78">
        <v>1105</v>
      </c>
      <c r="C88" s="79" t="s">
        <v>223</v>
      </c>
      <c r="D88" s="80" t="s">
        <v>209</v>
      </c>
    </row>
    <row r="89" spans="1:9" x14ac:dyDescent="0.2">
      <c r="A89" s="77">
        <v>65</v>
      </c>
      <c r="B89" s="78">
        <v>10</v>
      </c>
      <c r="C89" s="79" t="s">
        <v>225</v>
      </c>
      <c r="D89" s="80" t="s">
        <v>209</v>
      </c>
    </row>
    <row r="90" spans="1:9" x14ac:dyDescent="0.2">
      <c r="A90" s="77">
        <v>66</v>
      </c>
      <c r="B90" s="78">
        <v>1106</v>
      </c>
      <c r="C90" s="79" t="s">
        <v>225</v>
      </c>
      <c r="D90" s="80" t="s">
        <v>209</v>
      </c>
    </row>
    <row r="91" spans="1:9" x14ac:dyDescent="0.2">
      <c r="A91" s="77">
        <v>67</v>
      </c>
      <c r="B91" s="78">
        <v>102</v>
      </c>
      <c r="C91" s="79" t="s">
        <v>226</v>
      </c>
      <c r="D91" s="80" t="s">
        <v>448</v>
      </c>
    </row>
    <row r="92" spans="1:9" x14ac:dyDescent="0.2">
      <c r="A92" s="77">
        <v>71</v>
      </c>
      <c r="B92" s="78">
        <v>109</v>
      </c>
      <c r="C92" s="79" t="s">
        <v>226</v>
      </c>
      <c r="D92" s="80" t="s">
        <v>209</v>
      </c>
    </row>
    <row r="93" spans="1:9" x14ac:dyDescent="0.2">
      <c r="A93" s="77">
        <v>72</v>
      </c>
      <c r="B93" s="78">
        <v>111</v>
      </c>
      <c r="C93" s="79" t="s">
        <v>226</v>
      </c>
      <c r="D93" s="80" t="s">
        <v>209</v>
      </c>
    </row>
    <row r="94" spans="1:9" x14ac:dyDescent="0.2">
      <c r="A94" s="77">
        <v>73</v>
      </c>
      <c r="B94" s="78">
        <v>156</v>
      </c>
      <c r="C94" s="79" t="s">
        <v>226</v>
      </c>
      <c r="D94" s="80" t="s">
        <v>448</v>
      </c>
    </row>
    <row r="95" spans="1:9" x14ac:dyDescent="0.2">
      <c r="A95" s="77">
        <v>74</v>
      </c>
      <c r="B95" s="78">
        <v>17</v>
      </c>
      <c r="C95" s="79" t="s">
        <v>227</v>
      </c>
      <c r="D95" s="80" t="s">
        <v>209</v>
      </c>
    </row>
    <row r="96" spans="1:9" x14ac:dyDescent="0.2">
      <c r="A96" s="77">
        <v>75</v>
      </c>
      <c r="B96" s="78">
        <v>62</v>
      </c>
      <c r="C96" s="79" t="s">
        <v>228</v>
      </c>
      <c r="D96" s="80" t="s">
        <v>209</v>
      </c>
    </row>
    <row r="97" spans="1:4" x14ac:dyDescent="0.2">
      <c r="A97" s="77">
        <v>76</v>
      </c>
      <c r="B97" s="78">
        <v>63</v>
      </c>
      <c r="C97" s="79" t="s">
        <v>228</v>
      </c>
      <c r="D97" s="80" t="s">
        <v>209</v>
      </c>
    </row>
    <row r="98" spans="1:4" x14ac:dyDescent="0.2">
      <c r="A98" s="77">
        <v>77</v>
      </c>
      <c r="B98" s="78">
        <v>134</v>
      </c>
      <c r="C98" s="79" t="s">
        <v>228</v>
      </c>
      <c r="D98" s="80" t="s">
        <v>209</v>
      </c>
    </row>
    <row r="99" spans="1:4" x14ac:dyDescent="0.2">
      <c r="A99" s="77">
        <v>78</v>
      </c>
      <c r="B99" s="78">
        <v>13</v>
      </c>
      <c r="C99" s="79" t="s">
        <v>229</v>
      </c>
      <c r="D99" s="80" t="s">
        <v>209</v>
      </c>
    </row>
    <row r="100" spans="1:4" x14ac:dyDescent="0.2">
      <c r="A100" s="77">
        <v>79</v>
      </c>
      <c r="B100" s="78">
        <v>97</v>
      </c>
      <c r="C100" s="79" t="s">
        <v>230</v>
      </c>
      <c r="D100" s="80">
        <v>2</v>
      </c>
    </row>
    <row r="101" spans="1:4" x14ac:dyDescent="0.2">
      <c r="A101" s="77">
        <v>79</v>
      </c>
      <c r="B101" s="78">
        <v>164</v>
      </c>
      <c r="C101" s="79" t="s">
        <v>230</v>
      </c>
      <c r="D101" s="80">
        <v>1</v>
      </c>
    </row>
    <row r="102" spans="1:4" x14ac:dyDescent="0.2">
      <c r="A102" s="77">
        <v>80</v>
      </c>
      <c r="B102" s="78">
        <v>96</v>
      </c>
      <c r="C102" s="79" t="s">
        <v>231</v>
      </c>
      <c r="D102" s="80" t="s">
        <v>209</v>
      </c>
    </row>
    <row r="103" spans="1:4" x14ac:dyDescent="0.2">
      <c r="A103" s="77">
        <v>81</v>
      </c>
      <c r="B103" s="78">
        <v>60</v>
      </c>
      <c r="C103" s="79" t="s">
        <v>232</v>
      </c>
      <c r="D103" s="80" t="s">
        <v>209</v>
      </c>
    </row>
    <row r="104" spans="1:4" x14ac:dyDescent="0.2">
      <c r="A104" s="77">
        <v>82</v>
      </c>
      <c r="B104" s="78">
        <v>83</v>
      </c>
      <c r="C104" s="79" t="s">
        <v>233</v>
      </c>
      <c r="D104" s="80" t="s">
        <v>209</v>
      </c>
    </row>
    <row r="105" spans="1:4" x14ac:dyDescent="0.2">
      <c r="A105" s="77">
        <v>83</v>
      </c>
      <c r="B105" s="78">
        <v>84</v>
      </c>
      <c r="C105" s="79" t="s">
        <v>233</v>
      </c>
      <c r="D105" s="80" t="s">
        <v>209</v>
      </c>
    </row>
    <row r="106" spans="1:4" x14ac:dyDescent="0.2">
      <c r="A106" s="77">
        <v>84</v>
      </c>
      <c r="B106" s="78">
        <v>85</v>
      </c>
      <c r="C106" s="79" t="s">
        <v>233</v>
      </c>
      <c r="D106" s="80" t="s">
        <v>209</v>
      </c>
    </row>
    <row r="107" spans="1:4" x14ac:dyDescent="0.2">
      <c r="A107" s="77">
        <v>85</v>
      </c>
      <c r="B107" s="78">
        <v>86</v>
      </c>
      <c r="C107" s="79" t="s">
        <v>233</v>
      </c>
      <c r="D107" s="80" t="s">
        <v>209</v>
      </c>
    </row>
    <row r="108" spans="1:4" x14ac:dyDescent="0.2">
      <c r="A108" s="77">
        <v>86</v>
      </c>
      <c r="B108" s="78">
        <v>1107</v>
      </c>
      <c r="C108" s="79" t="s">
        <v>233</v>
      </c>
      <c r="D108" s="80" t="s">
        <v>209</v>
      </c>
    </row>
    <row r="109" spans="1:4" x14ac:dyDescent="0.2">
      <c r="A109" s="77">
        <v>87</v>
      </c>
      <c r="B109" s="78">
        <v>1109</v>
      </c>
      <c r="C109" s="79" t="s">
        <v>233</v>
      </c>
      <c r="D109" s="80" t="s">
        <v>209</v>
      </c>
    </row>
    <row r="110" spans="1:4" x14ac:dyDescent="0.2">
      <c r="A110" s="77">
        <v>88</v>
      </c>
      <c r="B110" s="78">
        <v>1113</v>
      </c>
      <c r="C110" s="79" t="s">
        <v>233</v>
      </c>
      <c r="D110" s="80" t="s">
        <v>209</v>
      </c>
    </row>
    <row r="111" spans="1:4" x14ac:dyDescent="0.2">
      <c r="A111" s="77">
        <v>91</v>
      </c>
      <c r="B111" s="78">
        <v>3</v>
      </c>
      <c r="C111" s="79" t="s">
        <v>234</v>
      </c>
      <c r="D111" s="80" t="s">
        <v>209</v>
      </c>
    </row>
    <row r="112" spans="1:4" x14ac:dyDescent="0.2">
      <c r="A112" s="77">
        <v>92</v>
      </c>
      <c r="B112" s="78">
        <v>4</v>
      </c>
      <c r="C112" s="79" t="s">
        <v>234</v>
      </c>
      <c r="D112" s="80" t="s">
        <v>209</v>
      </c>
    </row>
    <row r="113" spans="1:4" x14ac:dyDescent="0.2">
      <c r="A113" s="77">
        <v>93</v>
      </c>
      <c r="B113" s="78">
        <v>30</v>
      </c>
      <c r="C113" s="79" t="s">
        <v>235</v>
      </c>
      <c r="D113" s="80">
        <v>1</v>
      </c>
    </row>
    <row r="114" spans="1:4" x14ac:dyDescent="0.2">
      <c r="A114" s="77">
        <v>93</v>
      </c>
      <c r="B114" s="78">
        <v>214</v>
      </c>
      <c r="C114" s="79" t="s">
        <v>235</v>
      </c>
      <c r="D114" s="80">
        <v>2</v>
      </c>
    </row>
    <row r="115" spans="1:4" x14ac:dyDescent="0.2">
      <c r="A115" s="77">
        <v>94</v>
      </c>
      <c r="B115" s="78">
        <v>1108</v>
      </c>
      <c r="C115" s="79" t="s">
        <v>234</v>
      </c>
      <c r="D115" s="80" t="s">
        <v>209</v>
      </c>
    </row>
    <row r="116" spans="1:4" x14ac:dyDescent="0.2">
      <c r="A116" s="77">
        <v>95</v>
      </c>
      <c r="B116" s="78">
        <v>1110</v>
      </c>
      <c r="C116" s="79" t="s">
        <v>234</v>
      </c>
      <c r="D116" s="80" t="s">
        <v>209</v>
      </c>
    </row>
    <row r="117" spans="1:4" x14ac:dyDescent="0.2">
      <c r="A117" s="77">
        <v>96</v>
      </c>
      <c r="B117" s="78">
        <v>1114</v>
      </c>
      <c r="C117" s="79" t="s">
        <v>234</v>
      </c>
      <c r="D117" s="80" t="s">
        <v>209</v>
      </c>
    </row>
    <row r="118" spans="1:4" x14ac:dyDescent="0.2">
      <c r="A118" s="77">
        <v>97</v>
      </c>
      <c r="B118" s="78">
        <v>54</v>
      </c>
      <c r="C118" s="79" t="s">
        <v>236</v>
      </c>
      <c r="D118" s="80" t="s">
        <v>209</v>
      </c>
    </row>
    <row r="119" spans="1:4" x14ac:dyDescent="0.2">
      <c r="A119" s="77">
        <v>98</v>
      </c>
      <c r="B119" s="78">
        <v>12</v>
      </c>
      <c r="C119" s="79" t="s">
        <v>237</v>
      </c>
      <c r="D119" s="80" t="s">
        <v>209</v>
      </c>
    </row>
    <row r="120" spans="1:4" x14ac:dyDescent="0.2">
      <c r="A120" s="77">
        <v>99</v>
      </c>
      <c r="B120" s="78">
        <v>75</v>
      </c>
      <c r="C120" s="79" t="s">
        <v>238</v>
      </c>
      <c r="D120" s="80" t="s">
        <v>447</v>
      </c>
    </row>
    <row r="121" spans="1:4" x14ac:dyDescent="0.2">
      <c r="A121" s="77">
        <v>100</v>
      </c>
      <c r="B121" s="78">
        <v>76</v>
      </c>
      <c r="C121" s="79" t="s">
        <v>238</v>
      </c>
      <c r="D121" s="80" t="s">
        <v>447</v>
      </c>
    </row>
    <row r="122" spans="1:4" x14ac:dyDescent="0.2">
      <c r="A122" s="77">
        <v>101</v>
      </c>
      <c r="B122" s="78">
        <v>7</v>
      </c>
      <c r="C122" s="79" t="s">
        <v>239</v>
      </c>
      <c r="D122" s="80" t="s">
        <v>209</v>
      </c>
    </row>
    <row r="123" spans="1:4" x14ac:dyDescent="0.2">
      <c r="A123" s="77">
        <v>102</v>
      </c>
      <c r="B123" s="78">
        <v>8</v>
      </c>
      <c r="C123" s="79" t="s">
        <v>239</v>
      </c>
      <c r="D123" s="80" t="s">
        <v>209</v>
      </c>
    </row>
    <row r="124" spans="1:4" x14ac:dyDescent="0.2">
      <c r="A124" s="77">
        <v>103</v>
      </c>
      <c r="B124" s="78">
        <v>9</v>
      </c>
      <c r="C124" s="79" t="s">
        <v>239</v>
      </c>
      <c r="D124" s="80" t="s">
        <v>209</v>
      </c>
    </row>
    <row r="125" spans="1:4" x14ac:dyDescent="0.2">
      <c r="A125" s="77">
        <v>104</v>
      </c>
      <c r="B125" s="78">
        <v>61</v>
      </c>
      <c r="C125" s="79" t="s">
        <v>240</v>
      </c>
      <c r="D125" s="80" t="s">
        <v>448</v>
      </c>
    </row>
    <row r="126" spans="1:4" x14ac:dyDescent="0.2">
      <c r="A126" s="77">
        <v>105</v>
      </c>
      <c r="B126" s="78">
        <v>65</v>
      </c>
      <c r="C126" s="79" t="s">
        <v>240</v>
      </c>
      <c r="D126" s="80" t="s">
        <v>209</v>
      </c>
    </row>
    <row r="127" spans="1:4" x14ac:dyDescent="0.2">
      <c r="A127" s="77">
        <v>106</v>
      </c>
      <c r="B127" s="78">
        <v>66</v>
      </c>
      <c r="C127" s="79" t="s">
        <v>240</v>
      </c>
      <c r="D127" s="80" t="s">
        <v>448</v>
      </c>
    </row>
    <row r="128" spans="1:4" x14ac:dyDescent="0.2">
      <c r="A128" s="77">
        <v>107</v>
      </c>
      <c r="B128" s="78">
        <v>67</v>
      </c>
      <c r="C128" s="79" t="s">
        <v>240</v>
      </c>
      <c r="D128" s="80" t="s">
        <v>448</v>
      </c>
    </row>
    <row r="129" spans="1:4" x14ac:dyDescent="0.2">
      <c r="A129" s="77">
        <v>108</v>
      </c>
      <c r="B129" s="78">
        <v>68</v>
      </c>
      <c r="C129" s="79" t="s">
        <v>240</v>
      </c>
      <c r="D129" s="80" t="s">
        <v>448</v>
      </c>
    </row>
    <row r="130" spans="1:4" x14ac:dyDescent="0.2">
      <c r="A130" s="77">
        <v>109</v>
      </c>
      <c r="B130" s="78">
        <v>69</v>
      </c>
      <c r="C130" s="79" t="s">
        <v>240</v>
      </c>
      <c r="D130" s="80" t="s">
        <v>209</v>
      </c>
    </row>
    <row r="131" spans="1:4" x14ac:dyDescent="0.2">
      <c r="A131" s="77">
        <v>110</v>
      </c>
      <c r="B131" s="78">
        <v>1348</v>
      </c>
      <c r="C131" s="79" t="s">
        <v>240</v>
      </c>
      <c r="D131" s="80" t="s">
        <v>209</v>
      </c>
    </row>
    <row r="132" spans="1:4" x14ac:dyDescent="0.2">
      <c r="A132" s="77">
        <v>111</v>
      </c>
      <c r="B132" s="78">
        <v>91</v>
      </c>
      <c r="C132" s="79" t="s">
        <v>241</v>
      </c>
      <c r="D132" s="80" t="s">
        <v>209</v>
      </c>
    </row>
    <row r="133" spans="1:4" x14ac:dyDescent="0.2">
      <c r="A133" s="77">
        <v>112</v>
      </c>
      <c r="B133" s="78">
        <v>22</v>
      </c>
      <c r="C133" s="79" t="s">
        <v>242</v>
      </c>
      <c r="D133" s="80" t="s">
        <v>447</v>
      </c>
    </row>
    <row r="134" spans="1:4" x14ac:dyDescent="0.2">
      <c r="A134" s="77">
        <v>113</v>
      </c>
      <c r="B134" s="78">
        <v>23</v>
      </c>
      <c r="C134" s="79" t="s">
        <v>242</v>
      </c>
      <c r="D134" s="80" t="s">
        <v>447</v>
      </c>
    </row>
    <row r="135" spans="1:4" x14ac:dyDescent="0.2">
      <c r="A135" s="77">
        <v>115</v>
      </c>
      <c r="B135" s="78">
        <v>25</v>
      </c>
      <c r="C135" s="79" t="s">
        <v>242</v>
      </c>
      <c r="D135" s="80" t="s">
        <v>209</v>
      </c>
    </row>
    <row r="136" spans="1:4" x14ac:dyDescent="0.2">
      <c r="A136" s="77">
        <v>116</v>
      </c>
      <c r="B136" s="78">
        <v>26</v>
      </c>
      <c r="C136" s="79" t="s">
        <v>242</v>
      </c>
      <c r="D136" s="80" t="s">
        <v>209</v>
      </c>
    </row>
    <row r="137" spans="1:4" x14ac:dyDescent="0.2">
      <c r="A137" s="77">
        <v>117</v>
      </c>
      <c r="B137" s="78">
        <v>1349</v>
      </c>
      <c r="C137" s="79" t="s">
        <v>242</v>
      </c>
      <c r="D137" s="80" t="s">
        <v>209</v>
      </c>
    </row>
    <row r="138" spans="1:4" x14ac:dyDescent="0.2">
      <c r="A138" s="77">
        <v>118</v>
      </c>
      <c r="B138" s="78">
        <v>6</v>
      </c>
      <c r="C138" s="79" t="s">
        <v>243</v>
      </c>
      <c r="D138" s="80" t="s">
        <v>209</v>
      </c>
    </row>
    <row r="139" spans="1:4" x14ac:dyDescent="0.2">
      <c r="A139" s="77">
        <v>119</v>
      </c>
      <c r="B139" s="78">
        <v>1350</v>
      </c>
      <c r="C139" s="79" t="s">
        <v>243</v>
      </c>
      <c r="D139" s="80" t="s">
        <v>209</v>
      </c>
    </row>
    <row r="140" spans="1:4" x14ac:dyDescent="0.2">
      <c r="A140" s="77">
        <v>120</v>
      </c>
      <c r="B140" s="78">
        <v>11</v>
      </c>
      <c r="C140" s="79" t="s">
        <v>216</v>
      </c>
      <c r="D140" s="80" t="s">
        <v>209</v>
      </c>
    </row>
    <row r="141" spans="1:4" x14ac:dyDescent="0.2">
      <c r="A141" s="77">
        <v>121</v>
      </c>
      <c r="B141" s="78">
        <v>26</v>
      </c>
      <c r="C141" s="79" t="s">
        <v>244</v>
      </c>
      <c r="D141" s="80">
        <v>2</v>
      </c>
    </row>
    <row r="142" spans="1:4" x14ac:dyDescent="0.2">
      <c r="A142" s="77">
        <v>121</v>
      </c>
      <c r="B142" s="78">
        <v>224</v>
      </c>
      <c r="C142" s="79" t="s">
        <v>244</v>
      </c>
      <c r="D142" s="80">
        <v>1</v>
      </c>
    </row>
    <row r="143" spans="1:4" x14ac:dyDescent="0.2">
      <c r="A143" s="77">
        <v>122</v>
      </c>
      <c r="B143" s="78">
        <v>201</v>
      </c>
      <c r="C143" s="79" t="s">
        <v>245</v>
      </c>
      <c r="D143" s="80">
        <v>1</v>
      </c>
    </row>
    <row r="144" spans="1:4" x14ac:dyDescent="0.2">
      <c r="A144" s="77">
        <v>122</v>
      </c>
      <c r="B144" s="78">
        <v>245</v>
      </c>
      <c r="C144" s="79" t="s">
        <v>245</v>
      </c>
      <c r="D144" s="80">
        <v>2</v>
      </c>
    </row>
    <row r="145" spans="1:4" x14ac:dyDescent="0.2">
      <c r="A145" s="77">
        <v>123</v>
      </c>
      <c r="B145" s="78">
        <v>1307</v>
      </c>
      <c r="C145" s="79" t="s">
        <v>246</v>
      </c>
      <c r="D145" s="80">
        <v>1</v>
      </c>
    </row>
    <row r="146" spans="1:4" x14ac:dyDescent="0.2">
      <c r="A146" s="77">
        <v>124</v>
      </c>
      <c r="B146" s="78">
        <v>1319</v>
      </c>
      <c r="C146" s="79" t="s">
        <v>246</v>
      </c>
      <c r="D146" s="80">
        <v>1</v>
      </c>
    </row>
    <row r="147" spans="1:4" x14ac:dyDescent="0.2">
      <c r="A147" s="77">
        <v>125</v>
      </c>
      <c r="B147" s="78">
        <v>1315</v>
      </c>
      <c r="C147" s="79" t="s">
        <v>246</v>
      </c>
      <c r="D147" s="80">
        <v>1</v>
      </c>
    </row>
    <row r="148" spans="1:4" x14ac:dyDescent="0.2">
      <c r="A148" s="77">
        <v>126</v>
      </c>
      <c r="B148" s="78">
        <v>1193</v>
      </c>
      <c r="C148" s="79" t="s">
        <v>247</v>
      </c>
      <c r="D148" s="80">
        <v>1</v>
      </c>
    </row>
    <row r="149" spans="1:4" x14ac:dyDescent="0.2">
      <c r="A149" s="77">
        <v>126</v>
      </c>
      <c r="B149" s="78">
        <v>1194</v>
      </c>
      <c r="C149" s="79" t="s">
        <v>247</v>
      </c>
      <c r="D149" s="80">
        <v>2</v>
      </c>
    </row>
    <row r="150" spans="1:4" x14ac:dyDescent="0.2">
      <c r="A150" s="77">
        <v>127</v>
      </c>
      <c r="B150" s="78">
        <v>80</v>
      </c>
      <c r="C150" s="79" t="s">
        <v>248</v>
      </c>
      <c r="D150" s="80" t="s">
        <v>448</v>
      </c>
    </row>
    <row r="151" spans="1:4" x14ac:dyDescent="0.2">
      <c r="A151" s="77">
        <v>127</v>
      </c>
      <c r="B151" s="78">
        <v>148</v>
      </c>
      <c r="C151" s="79" t="s">
        <v>248</v>
      </c>
      <c r="D151" s="80">
        <v>1</v>
      </c>
    </row>
    <row r="152" spans="1:4" x14ac:dyDescent="0.2">
      <c r="A152" s="77">
        <v>127</v>
      </c>
      <c r="B152" s="78">
        <v>221</v>
      </c>
      <c r="C152" s="79" t="s">
        <v>248</v>
      </c>
      <c r="D152" s="80" t="s">
        <v>450</v>
      </c>
    </row>
    <row r="153" spans="1:4" x14ac:dyDescent="0.2">
      <c r="A153" s="77">
        <v>128</v>
      </c>
      <c r="B153" s="78">
        <v>1120</v>
      </c>
      <c r="C153" s="79" t="s">
        <v>249</v>
      </c>
      <c r="D153" s="80">
        <v>1</v>
      </c>
    </row>
    <row r="154" spans="1:4" x14ac:dyDescent="0.2">
      <c r="A154" s="77">
        <v>128</v>
      </c>
      <c r="B154" s="78">
        <v>1121</v>
      </c>
      <c r="C154" s="79" t="s">
        <v>249</v>
      </c>
      <c r="D154" s="80">
        <v>1</v>
      </c>
    </row>
    <row r="155" spans="1:4" x14ac:dyDescent="0.2">
      <c r="A155" s="77">
        <v>128</v>
      </c>
      <c r="B155" s="78">
        <v>1122</v>
      </c>
      <c r="C155" s="79" t="s">
        <v>249</v>
      </c>
      <c r="D155" s="80">
        <v>2</v>
      </c>
    </row>
    <row r="156" spans="1:4" x14ac:dyDescent="0.2">
      <c r="A156" s="77">
        <v>129</v>
      </c>
      <c r="B156" s="78">
        <v>169</v>
      </c>
      <c r="C156" s="79" t="s">
        <v>248</v>
      </c>
      <c r="D156" s="80">
        <v>1</v>
      </c>
    </row>
    <row r="157" spans="1:4" x14ac:dyDescent="0.2">
      <c r="A157" s="77">
        <v>129</v>
      </c>
      <c r="B157" s="78">
        <v>202</v>
      </c>
      <c r="C157" s="79" t="s">
        <v>248</v>
      </c>
      <c r="D157" s="80">
        <v>1</v>
      </c>
    </row>
    <row r="158" spans="1:4" x14ac:dyDescent="0.2">
      <c r="A158" s="77">
        <v>129</v>
      </c>
      <c r="B158" s="78">
        <v>222</v>
      </c>
      <c r="C158" s="79" t="s">
        <v>248</v>
      </c>
      <c r="D158" s="80">
        <v>2</v>
      </c>
    </row>
    <row r="159" spans="1:4" x14ac:dyDescent="0.2">
      <c r="A159" s="77">
        <v>130</v>
      </c>
      <c r="B159" s="78">
        <v>1308</v>
      </c>
      <c r="C159" s="79" t="s">
        <v>250</v>
      </c>
      <c r="D159" s="80">
        <v>1</v>
      </c>
    </row>
    <row r="160" spans="1:4" x14ac:dyDescent="0.2">
      <c r="A160" s="77">
        <v>130</v>
      </c>
      <c r="B160" s="78">
        <v>1309</v>
      </c>
      <c r="C160" s="79" t="s">
        <v>250</v>
      </c>
      <c r="D160" s="80">
        <v>1</v>
      </c>
    </row>
    <row r="161" spans="1:4" x14ac:dyDescent="0.2">
      <c r="A161" s="77">
        <v>130</v>
      </c>
      <c r="B161" s="78">
        <v>1310</v>
      </c>
      <c r="C161" s="79" t="s">
        <v>250</v>
      </c>
      <c r="D161" s="80">
        <v>2</v>
      </c>
    </row>
    <row r="162" spans="1:4" x14ac:dyDescent="0.2">
      <c r="A162" s="77">
        <v>131</v>
      </c>
      <c r="B162" s="78">
        <v>1311</v>
      </c>
      <c r="C162" s="79" t="s">
        <v>250</v>
      </c>
      <c r="D162" s="80">
        <v>1</v>
      </c>
    </row>
    <row r="163" spans="1:4" x14ac:dyDescent="0.2">
      <c r="A163" s="77">
        <v>131</v>
      </c>
      <c r="B163" s="78">
        <v>1312</v>
      </c>
      <c r="C163" s="79" t="s">
        <v>250</v>
      </c>
      <c r="D163" s="80">
        <v>1</v>
      </c>
    </row>
    <row r="164" spans="1:4" x14ac:dyDescent="0.2">
      <c r="A164" s="77">
        <v>131</v>
      </c>
      <c r="B164" s="78">
        <v>1313</v>
      </c>
      <c r="C164" s="79" t="s">
        <v>250</v>
      </c>
      <c r="D164" s="80">
        <v>2</v>
      </c>
    </row>
    <row r="165" spans="1:4" x14ac:dyDescent="0.2">
      <c r="A165" s="77">
        <v>132</v>
      </c>
      <c r="B165" s="78">
        <v>92</v>
      </c>
      <c r="C165" s="79" t="s">
        <v>251</v>
      </c>
      <c r="D165" s="80" t="s">
        <v>447</v>
      </c>
    </row>
    <row r="166" spans="1:4" x14ac:dyDescent="0.2">
      <c r="A166" s="77">
        <v>132</v>
      </c>
      <c r="B166" s="78">
        <v>210</v>
      </c>
      <c r="C166" s="79" t="s">
        <v>251</v>
      </c>
      <c r="D166" s="80">
        <v>2</v>
      </c>
    </row>
    <row r="167" spans="1:4" x14ac:dyDescent="0.2">
      <c r="A167" s="77">
        <v>132</v>
      </c>
      <c r="B167" s="78">
        <v>234</v>
      </c>
      <c r="C167" s="79" t="s">
        <v>251</v>
      </c>
      <c r="D167" s="80" t="s">
        <v>447</v>
      </c>
    </row>
    <row r="168" spans="1:4" x14ac:dyDescent="0.2">
      <c r="A168" s="77">
        <v>132</v>
      </c>
      <c r="B168" s="78">
        <v>236</v>
      </c>
      <c r="C168" s="79" t="s">
        <v>251</v>
      </c>
      <c r="D168" s="80" t="s">
        <v>447</v>
      </c>
    </row>
    <row r="169" spans="1:4" x14ac:dyDescent="0.2">
      <c r="A169" s="77">
        <v>133</v>
      </c>
      <c r="B169" s="78">
        <v>92</v>
      </c>
      <c r="C169" s="79" t="s">
        <v>251</v>
      </c>
      <c r="D169" s="80">
        <v>1</v>
      </c>
    </row>
    <row r="170" spans="1:4" x14ac:dyDescent="0.2">
      <c r="A170" s="77">
        <v>133</v>
      </c>
      <c r="B170" s="78">
        <v>210</v>
      </c>
      <c r="C170" s="79" t="s">
        <v>251</v>
      </c>
      <c r="D170" s="80">
        <v>2</v>
      </c>
    </row>
    <row r="171" spans="1:4" x14ac:dyDescent="0.2">
      <c r="A171" s="77">
        <v>133</v>
      </c>
      <c r="B171" s="78">
        <v>233</v>
      </c>
      <c r="C171" s="79" t="s">
        <v>251</v>
      </c>
      <c r="D171" s="80">
        <v>1</v>
      </c>
    </row>
    <row r="172" spans="1:4" x14ac:dyDescent="0.2">
      <c r="A172" s="77">
        <v>133</v>
      </c>
      <c r="B172" s="78">
        <v>246</v>
      </c>
      <c r="C172" s="79" t="s">
        <v>251</v>
      </c>
      <c r="D172" s="80">
        <v>1</v>
      </c>
    </row>
    <row r="173" spans="1:4" x14ac:dyDescent="0.2">
      <c r="A173" s="77">
        <v>134</v>
      </c>
      <c r="B173" s="78">
        <v>101</v>
      </c>
      <c r="C173" s="79" t="s">
        <v>251</v>
      </c>
      <c r="D173" s="80">
        <v>1</v>
      </c>
    </row>
    <row r="174" spans="1:4" x14ac:dyDescent="0.2">
      <c r="A174" s="77">
        <v>134</v>
      </c>
      <c r="B174" s="78">
        <v>210</v>
      </c>
      <c r="C174" s="79" t="s">
        <v>251</v>
      </c>
      <c r="D174" s="80">
        <v>2</v>
      </c>
    </row>
    <row r="175" spans="1:4" x14ac:dyDescent="0.2">
      <c r="A175" s="77">
        <v>134</v>
      </c>
      <c r="B175" s="78">
        <v>232</v>
      </c>
      <c r="C175" s="79" t="s">
        <v>251</v>
      </c>
      <c r="D175" s="80">
        <v>1</v>
      </c>
    </row>
    <row r="176" spans="1:4" x14ac:dyDescent="0.2">
      <c r="A176" s="77">
        <v>134</v>
      </c>
      <c r="B176" s="78">
        <v>250</v>
      </c>
      <c r="C176" s="79" t="s">
        <v>251</v>
      </c>
      <c r="D176" s="80">
        <v>1</v>
      </c>
    </row>
    <row r="177" spans="1:4" x14ac:dyDescent="0.2">
      <c r="A177" s="77">
        <v>135</v>
      </c>
      <c r="B177" s="78">
        <v>38</v>
      </c>
      <c r="C177" s="79" t="s">
        <v>251</v>
      </c>
      <c r="D177" s="80">
        <v>1</v>
      </c>
    </row>
    <row r="178" spans="1:4" x14ac:dyDescent="0.2">
      <c r="A178" s="77">
        <v>135</v>
      </c>
      <c r="B178" s="78">
        <v>80</v>
      </c>
      <c r="C178" s="79" t="s">
        <v>251</v>
      </c>
      <c r="D178" s="80">
        <v>1</v>
      </c>
    </row>
    <row r="179" spans="1:4" x14ac:dyDescent="0.2">
      <c r="A179" s="77">
        <v>135</v>
      </c>
      <c r="B179" s="78">
        <v>221</v>
      </c>
      <c r="C179" s="79" t="s">
        <v>251</v>
      </c>
      <c r="D179" s="80" t="s">
        <v>450</v>
      </c>
    </row>
    <row r="180" spans="1:4" x14ac:dyDescent="0.2">
      <c r="A180" s="77">
        <v>135</v>
      </c>
      <c r="B180" s="78">
        <v>247</v>
      </c>
      <c r="C180" s="79" t="s">
        <v>251</v>
      </c>
      <c r="D180" s="80">
        <v>1</v>
      </c>
    </row>
    <row r="181" spans="1:4" x14ac:dyDescent="0.2">
      <c r="A181" s="77">
        <v>136</v>
      </c>
      <c r="B181" s="78">
        <v>124</v>
      </c>
      <c r="C181" s="79" t="s">
        <v>251</v>
      </c>
      <c r="D181" s="80">
        <v>1</v>
      </c>
    </row>
    <row r="182" spans="1:4" x14ac:dyDescent="0.2">
      <c r="A182" s="77">
        <v>136</v>
      </c>
      <c r="B182" s="78">
        <v>202</v>
      </c>
      <c r="C182" s="79" t="s">
        <v>251</v>
      </c>
      <c r="D182" s="80">
        <v>1</v>
      </c>
    </row>
    <row r="183" spans="1:4" x14ac:dyDescent="0.2">
      <c r="A183" s="77">
        <v>136</v>
      </c>
      <c r="B183" s="78">
        <v>222</v>
      </c>
      <c r="C183" s="79" t="s">
        <v>251</v>
      </c>
      <c r="D183" s="80">
        <v>2</v>
      </c>
    </row>
    <row r="184" spans="1:4" x14ac:dyDescent="0.2">
      <c r="A184" s="77">
        <v>136</v>
      </c>
      <c r="B184" s="78">
        <v>246</v>
      </c>
      <c r="C184" s="79" t="s">
        <v>251</v>
      </c>
      <c r="D184" s="80">
        <v>1</v>
      </c>
    </row>
    <row r="185" spans="1:4" x14ac:dyDescent="0.2">
      <c r="A185" s="77">
        <v>137</v>
      </c>
      <c r="B185" s="78">
        <v>203</v>
      </c>
      <c r="C185" s="79" t="s">
        <v>251</v>
      </c>
      <c r="D185" s="80" t="s">
        <v>252</v>
      </c>
    </row>
    <row r="186" spans="1:4" x14ac:dyDescent="0.2">
      <c r="A186" s="77">
        <v>137</v>
      </c>
      <c r="B186" s="78">
        <v>222</v>
      </c>
      <c r="C186" s="79" t="s">
        <v>251</v>
      </c>
      <c r="D186" s="80" t="s">
        <v>252</v>
      </c>
    </row>
    <row r="187" spans="1:4" x14ac:dyDescent="0.2">
      <c r="A187" s="77">
        <v>137</v>
      </c>
      <c r="B187" s="78">
        <v>223</v>
      </c>
      <c r="C187" s="79" t="s">
        <v>251</v>
      </c>
      <c r="D187" s="80" t="s">
        <v>252</v>
      </c>
    </row>
    <row r="188" spans="1:4" x14ac:dyDescent="0.2">
      <c r="A188" s="77">
        <v>137</v>
      </c>
      <c r="B188" s="78">
        <v>229</v>
      </c>
      <c r="C188" s="79" t="s">
        <v>251</v>
      </c>
      <c r="D188" s="80" t="s">
        <v>252</v>
      </c>
    </row>
    <row r="189" spans="1:4" x14ac:dyDescent="0.2">
      <c r="A189" s="77">
        <v>138</v>
      </c>
      <c r="B189" s="78">
        <v>5</v>
      </c>
      <c r="C189" s="79" t="s">
        <v>251</v>
      </c>
      <c r="D189" s="80" t="s">
        <v>447</v>
      </c>
    </row>
    <row r="190" spans="1:4" x14ac:dyDescent="0.2">
      <c r="A190" s="77">
        <v>138</v>
      </c>
      <c r="B190" s="78">
        <v>88</v>
      </c>
      <c r="C190" s="79" t="s">
        <v>251</v>
      </c>
      <c r="D190" s="80" t="s">
        <v>447</v>
      </c>
    </row>
    <row r="191" spans="1:4" x14ac:dyDescent="0.2">
      <c r="A191" s="77">
        <v>138</v>
      </c>
      <c r="B191" s="78">
        <v>208</v>
      </c>
      <c r="C191" s="79" t="s">
        <v>251</v>
      </c>
      <c r="D191" s="80">
        <v>2</v>
      </c>
    </row>
    <row r="192" spans="1:4" x14ac:dyDescent="0.2">
      <c r="A192" s="77">
        <v>138</v>
      </c>
      <c r="B192" s="78">
        <v>235</v>
      </c>
      <c r="C192" s="79" t="s">
        <v>251</v>
      </c>
      <c r="D192" s="80" t="s">
        <v>447</v>
      </c>
    </row>
    <row r="193" spans="1:4" x14ac:dyDescent="0.2">
      <c r="A193" s="77">
        <v>140</v>
      </c>
      <c r="B193" s="78">
        <v>1395</v>
      </c>
      <c r="C193" s="79" t="s">
        <v>235</v>
      </c>
      <c r="D193" s="80">
        <v>2</v>
      </c>
    </row>
    <row r="194" spans="1:4" x14ac:dyDescent="0.2">
      <c r="A194" s="77">
        <v>140</v>
      </c>
      <c r="B194" s="78">
        <v>1396</v>
      </c>
      <c r="C194" s="79" t="s">
        <v>235</v>
      </c>
      <c r="D194" s="80">
        <v>1</v>
      </c>
    </row>
    <row r="195" spans="1:4" x14ac:dyDescent="0.2">
      <c r="A195" s="77">
        <v>141</v>
      </c>
      <c r="B195" s="78">
        <v>189</v>
      </c>
      <c r="C195" s="79" t="s">
        <v>253</v>
      </c>
      <c r="D195" s="80">
        <v>1</v>
      </c>
    </row>
    <row r="196" spans="1:4" x14ac:dyDescent="0.2">
      <c r="A196" s="77">
        <v>141</v>
      </c>
      <c r="B196" s="78">
        <v>210</v>
      </c>
      <c r="C196" s="79" t="s">
        <v>253</v>
      </c>
      <c r="D196" s="80">
        <v>2</v>
      </c>
    </row>
    <row r="197" spans="1:4" x14ac:dyDescent="0.2">
      <c r="A197" s="77">
        <v>141</v>
      </c>
      <c r="B197" s="78">
        <v>233</v>
      </c>
      <c r="C197" s="79" t="s">
        <v>253</v>
      </c>
      <c r="D197" s="80">
        <v>1</v>
      </c>
    </row>
    <row r="198" spans="1:4" x14ac:dyDescent="0.2">
      <c r="A198" s="77">
        <v>141</v>
      </c>
      <c r="B198" s="78">
        <v>249</v>
      </c>
      <c r="C198" s="79" t="s">
        <v>253</v>
      </c>
      <c r="D198" s="80">
        <v>1</v>
      </c>
    </row>
    <row r="199" spans="1:4" x14ac:dyDescent="0.2">
      <c r="A199" s="77">
        <v>141</v>
      </c>
      <c r="B199" s="78">
        <v>252</v>
      </c>
      <c r="C199" s="79" t="s">
        <v>253</v>
      </c>
      <c r="D199" s="80">
        <v>1</v>
      </c>
    </row>
    <row r="200" spans="1:4" x14ac:dyDescent="0.2">
      <c r="A200" s="77">
        <v>142</v>
      </c>
      <c r="B200" s="78">
        <v>132</v>
      </c>
      <c r="C200" s="79" t="s">
        <v>253</v>
      </c>
      <c r="D200" s="80">
        <v>1</v>
      </c>
    </row>
    <row r="201" spans="1:4" x14ac:dyDescent="0.2">
      <c r="A201" s="77">
        <v>142</v>
      </c>
      <c r="B201" s="78">
        <v>206</v>
      </c>
      <c r="C201" s="79" t="s">
        <v>253</v>
      </c>
      <c r="D201" s="80">
        <v>2</v>
      </c>
    </row>
    <row r="202" spans="1:4" x14ac:dyDescent="0.2">
      <c r="A202" s="77">
        <v>142</v>
      </c>
      <c r="B202" s="78">
        <v>230</v>
      </c>
      <c r="C202" s="79" t="s">
        <v>253</v>
      </c>
      <c r="D202" s="80">
        <v>1</v>
      </c>
    </row>
    <row r="203" spans="1:4" x14ac:dyDescent="0.2">
      <c r="A203" s="77">
        <v>142</v>
      </c>
      <c r="B203" s="78">
        <v>249</v>
      </c>
      <c r="C203" s="79" t="s">
        <v>253</v>
      </c>
      <c r="D203" s="80">
        <v>1</v>
      </c>
    </row>
    <row r="204" spans="1:4" x14ac:dyDescent="0.2">
      <c r="A204" s="77">
        <v>142</v>
      </c>
      <c r="B204" s="78">
        <v>252</v>
      </c>
      <c r="C204" s="79" t="s">
        <v>253</v>
      </c>
      <c r="D204" s="80">
        <v>1</v>
      </c>
    </row>
    <row r="205" spans="1:4" x14ac:dyDescent="0.2">
      <c r="A205" s="77">
        <v>143</v>
      </c>
      <c r="B205" s="78">
        <v>47</v>
      </c>
      <c r="C205" s="79" t="s">
        <v>238</v>
      </c>
      <c r="D205" s="80" t="s">
        <v>209</v>
      </c>
    </row>
    <row r="206" spans="1:4" x14ac:dyDescent="0.2">
      <c r="A206" s="77">
        <v>144</v>
      </c>
      <c r="B206" s="78">
        <v>93</v>
      </c>
      <c r="C206" s="79" t="s">
        <v>254</v>
      </c>
      <c r="D206" s="80">
        <v>1</v>
      </c>
    </row>
    <row r="207" spans="1:4" x14ac:dyDescent="0.2">
      <c r="A207" s="77">
        <v>144</v>
      </c>
      <c r="B207" s="78">
        <v>208</v>
      </c>
      <c r="C207" s="79" t="s">
        <v>254</v>
      </c>
      <c r="D207" s="80">
        <v>2</v>
      </c>
    </row>
    <row r="208" spans="1:4" x14ac:dyDescent="0.2">
      <c r="A208" s="77">
        <v>144</v>
      </c>
      <c r="B208" s="78">
        <v>239</v>
      </c>
      <c r="C208" s="79" t="s">
        <v>254</v>
      </c>
      <c r="D208" s="80">
        <v>1</v>
      </c>
    </row>
    <row r="209" spans="1:4" x14ac:dyDescent="0.2">
      <c r="A209" s="77">
        <v>144</v>
      </c>
      <c r="B209" s="78">
        <v>243</v>
      </c>
      <c r="C209" s="79" t="s">
        <v>254</v>
      </c>
      <c r="D209" s="80">
        <v>1</v>
      </c>
    </row>
    <row r="210" spans="1:4" x14ac:dyDescent="0.2">
      <c r="A210" s="77">
        <v>144</v>
      </c>
      <c r="B210" s="78">
        <v>248</v>
      </c>
      <c r="C210" s="79" t="s">
        <v>254</v>
      </c>
      <c r="D210" s="80">
        <v>1</v>
      </c>
    </row>
    <row r="211" spans="1:4" x14ac:dyDescent="0.2">
      <c r="A211" s="77">
        <v>144</v>
      </c>
      <c r="B211" s="78">
        <v>251</v>
      </c>
      <c r="C211" s="79" t="s">
        <v>254</v>
      </c>
      <c r="D211" s="80">
        <v>1</v>
      </c>
    </row>
    <row r="212" spans="1:4" x14ac:dyDescent="0.2">
      <c r="A212" s="77">
        <v>145</v>
      </c>
      <c r="B212" s="78">
        <v>210</v>
      </c>
      <c r="C212" s="79" t="s">
        <v>254</v>
      </c>
      <c r="D212" s="80">
        <v>2</v>
      </c>
    </row>
    <row r="213" spans="1:4" x14ac:dyDescent="0.2">
      <c r="A213" s="77">
        <v>145</v>
      </c>
      <c r="B213" s="78">
        <v>249</v>
      </c>
      <c r="C213" s="79" t="s">
        <v>254</v>
      </c>
      <c r="D213" s="80">
        <v>1</v>
      </c>
    </row>
    <row r="214" spans="1:4" x14ac:dyDescent="0.2">
      <c r="A214" s="77">
        <v>145</v>
      </c>
      <c r="B214" s="78">
        <v>92</v>
      </c>
      <c r="C214" s="79" t="s">
        <v>254</v>
      </c>
      <c r="D214" s="80" t="s">
        <v>447</v>
      </c>
    </row>
    <row r="215" spans="1:4" x14ac:dyDescent="0.2">
      <c r="A215" s="77">
        <v>145</v>
      </c>
      <c r="B215" s="78">
        <v>240</v>
      </c>
      <c r="C215" s="79" t="s">
        <v>254</v>
      </c>
      <c r="D215" s="80" t="s">
        <v>447</v>
      </c>
    </row>
    <row r="216" spans="1:4" x14ac:dyDescent="0.2">
      <c r="A216" s="77">
        <v>145</v>
      </c>
      <c r="B216" s="78">
        <v>244</v>
      </c>
      <c r="C216" s="79" t="s">
        <v>254</v>
      </c>
      <c r="D216" s="80" t="s">
        <v>447</v>
      </c>
    </row>
    <row r="217" spans="1:4" x14ac:dyDescent="0.2">
      <c r="A217" s="77">
        <v>145</v>
      </c>
      <c r="B217" s="78">
        <v>252</v>
      </c>
      <c r="C217" s="79" t="s">
        <v>254</v>
      </c>
      <c r="D217" s="80">
        <v>1</v>
      </c>
    </row>
    <row r="218" spans="1:4" x14ac:dyDescent="0.2">
      <c r="A218" s="77">
        <v>146</v>
      </c>
      <c r="B218" s="78">
        <v>73</v>
      </c>
      <c r="C218" s="79" t="s">
        <v>254</v>
      </c>
      <c r="D218" s="80">
        <v>1</v>
      </c>
    </row>
    <row r="219" spans="1:4" x14ac:dyDescent="0.2">
      <c r="A219" s="77">
        <v>146</v>
      </c>
      <c r="B219" s="78">
        <v>93</v>
      </c>
      <c r="C219" s="79" t="s">
        <v>254</v>
      </c>
      <c r="D219" s="80">
        <v>1</v>
      </c>
    </row>
    <row r="220" spans="1:4" x14ac:dyDescent="0.2">
      <c r="A220" s="77">
        <v>146</v>
      </c>
      <c r="B220" s="78">
        <v>208</v>
      </c>
      <c r="C220" s="79" t="s">
        <v>254</v>
      </c>
      <c r="D220" s="80">
        <v>2</v>
      </c>
    </row>
    <row r="221" spans="1:4" x14ac:dyDescent="0.2">
      <c r="A221" s="77">
        <v>146</v>
      </c>
      <c r="B221" s="78">
        <v>239</v>
      </c>
      <c r="C221" s="79" t="s">
        <v>254</v>
      </c>
      <c r="D221" s="80">
        <v>1</v>
      </c>
    </row>
    <row r="222" spans="1:4" x14ac:dyDescent="0.2">
      <c r="A222" s="77">
        <v>146</v>
      </c>
      <c r="B222" s="78">
        <v>248</v>
      </c>
      <c r="C222" s="79" t="s">
        <v>254</v>
      </c>
      <c r="D222" s="80">
        <v>1</v>
      </c>
    </row>
    <row r="223" spans="1:4" x14ac:dyDescent="0.2">
      <c r="A223" s="77">
        <v>146</v>
      </c>
      <c r="B223" s="78">
        <v>251</v>
      </c>
      <c r="C223" s="79" t="s">
        <v>254</v>
      </c>
      <c r="D223" s="80">
        <v>1</v>
      </c>
    </row>
    <row r="224" spans="1:4" x14ac:dyDescent="0.2">
      <c r="A224" s="77">
        <v>147</v>
      </c>
      <c r="B224" s="78">
        <v>99</v>
      </c>
      <c r="C224" s="79" t="s">
        <v>254</v>
      </c>
      <c r="D224" s="80">
        <v>1</v>
      </c>
    </row>
    <row r="225" spans="1:4" x14ac:dyDescent="0.2">
      <c r="A225" s="77">
        <v>147</v>
      </c>
      <c r="B225" s="78">
        <v>206</v>
      </c>
      <c r="C225" s="79" t="s">
        <v>254</v>
      </c>
      <c r="D225" s="80">
        <v>2</v>
      </c>
    </row>
    <row r="226" spans="1:4" x14ac:dyDescent="0.2">
      <c r="A226" s="77">
        <v>147</v>
      </c>
      <c r="B226" s="78">
        <v>238</v>
      </c>
      <c r="C226" s="79" t="s">
        <v>254</v>
      </c>
      <c r="D226" s="80">
        <v>1</v>
      </c>
    </row>
    <row r="227" spans="1:4" x14ac:dyDescent="0.2">
      <c r="A227" s="77">
        <v>147</v>
      </c>
      <c r="B227" s="78">
        <v>242</v>
      </c>
      <c r="C227" s="79" t="s">
        <v>254</v>
      </c>
      <c r="D227" s="80">
        <v>1</v>
      </c>
    </row>
    <row r="228" spans="1:4" x14ac:dyDescent="0.2">
      <c r="A228" s="77">
        <v>147</v>
      </c>
      <c r="B228" s="78">
        <v>249</v>
      </c>
      <c r="C228" s="79" t="s">
        <v>254</v>
      </c>
      <c r="D228" s="80">
        <v>1</v>
      </c>
    </row>
    <row r="229" spans="1:4" x14ac:dyDescent="0.2">
      <c r="A229" s="77">
        <v>147</v>
      </c>
      <c r="B229" s="78">
        <v>252</v>
      </c>
      <c r="C229" s="79" t="s">
        <v>254</v>
      </c>
      <c r="D229" s="80">
        <v>1</v>
      </c>
    </row>
    <row r="230" spans="1:4" x14ac:dyDescent="0.2">
      <c r="A230" s="77">
        <v>148</v>
      </c>
      <c r="B230" s="78">
        <v>1152</v>
      </c>
      <c r="C230" s="79" t="s">
        <v>255</v>
      </c>
      <c r="D230" s="80" t="s">
        <v>450</v>
      </c>
    </row>
    <row r="231" spans="1:4" x14ac:dyDescent="0.2">
      <c r="A231" s="77">
        <v>149</v>
      </c>
      <c r="B231" s="78">
        <v>1394</v>
      </c>
      <c r="C231" s="79" t="s">
        <v>256</v>
      </c>
      <c r="D231" s="80">
        <v>2</v>
      </c>
    </row>
    <row r="232" spans="1:4" x14ac:dyDescent="0.2">
      <c r="A232" s="77">
        <v>150</v>
      </c>
      <c r="B232" s="78">
        <v>42</v>
      </c>
      <c r="C232" s="79" t="s">
        <v>247</v>
      </c>
      <c r="D232" s="80">
        <v>1</v>
      </c>
    </row>
    <row r="233" spans="1:4" x14ac:dyDescent="0.2">
      <c r="A233" s="77">
        <v>150</v>
      </c>
      <c r="B233" s="78">
        <v>207</v>
      </c>
      <c r="C233" s="79" t="s">
        <v>247</v>
      </c>
      <c r="D233" s="80">
        <v>2</v>
      </c>
    </row>
    <row r="234" spans="1:4" x14ac:dyDescent="0.2">
      <c r="A234" s="77">
        <v>151</v>
      </c>
      <c r="B234" s="78">
        <v>43</v>
      </c>
      <c r="C234" s="79" t="s">
        <v>247</v>
      </c>
      <c r="D234" s="80">
        <v>1</v>
      </c>
    </row>
    <row r="235" spans="1:4" x14ac:dyDescent="0.2">
      <c r="A235" s="77">
        <v>151</v>
      </c>
      <c r="B235" s="78">
        <v>210</v>
      </c>
      <c r="C235" s="79" t="s">
        <v>247</v>
      </c>
      <c r="D235" s="80" t="s">
        <v>450</v>
      </c>
    </row>
    <row r="236" spans="1:4" x14ac:dyDescent="0.2">
      <c r="A236" s="77">
        <v>152</v>
      </c>
      <c r="B236" s="78">
        <v>45</v>
      </c>
      <c r="C236" s="79" t="s">
        <v>247</v>
      </c>
      <c r="D236" s="80">
        <v>1</v>
      </c>
    </row>
    <row r="237" spans="1:4" x14ac:dyDescent="0.2">
      <c r="A237" s="77">
        <v>152</v>
      </c>
      <c r="B237" s="78">
        <v>211</v>
      </c>
      <c r="C237" s="79" t="s">
        <v>247</v>
      </c>
      <c r="D237" s="80">
        <v>2</v>
      </c>
    </row>
    <row r="238" spans="1:4" x14ac:dyDescent="0.2">
      <c r="A238" s="77">
        <v>153</v>
      </c>
      <c r="B238" s="78">
        <v>46</v>
      </c>
      <c r="C238" s="79" t="s">
        <v>247</v>
      </c>
      <c r="D238" s="80">
        <v>1</v>
      </c>
    </row>
    <row r="239" spans="1:4" x14ac:dyDescent="0.2">
      <c r="A239" s="77">
        <v>153</v>
      </c>
      <c r="B239" s="78">
        <v>212</v>
      </c>
      <c r="C239" s="79" t="s">
        <v>247</v>
      </c>
      <c r="D239" s="80">
        <v>2</v>
      </c>
    </row>
    <row r="240" spans="1:4" x14ac:dyDescent="0.2">
      <c r="A240" s="77">
        <v>154</v>
      </c>
      <c r="B240" s="78">
        <v>39</v>
      </c>
      <c r="C240" s="79" t="s">
        <v>247</v>
      </c>
      <c r="D240" s="80">
        <v>1</v>
      </c>
    </row>
    <row r="241" spans="1:4" x14ac:dyDescent="0.2">
      <c r="A241" s="77">
        <v>154</v>
      </c>
      <c r="B241" s="78">
        <v>221</v>
      </c>
      <c r="C241" s="79" t="s">
        <v>247</v>
      </c>
      <c r="D241" s="80">
        <v>2</v>
      </c>
    </row>
    <row r="242" spans="1:4" x14ac:dyDescent="0.2">
      <c r="A242" s="77">
        <v>155</v>
      </c>
      <c r="B242" s="78">
        <v>51</v>
      </c>
      <c r="C242" s="79" t="s">
        <v>235</v>
      </c>
      <c r="D242" s="80" t="s">
        <v>447</v>
      </c>
    </row>
    <row r="243" spans="1:4" x14ac:dyDescent="0.2">
      <c r="A243" s="77">
        <v>155</v>
      </c>
      <c r="B243" s="78">
        <v>200</v>
      </c>
      <c r="C243" s="79" t="s">
        <v>235</v>
      </c>
      <c r="D243" s="80" t="s">
        <v>447</v>
      </c>
    </row>
    <row r="244" spans="1:4" x14ac:dyDescent="0.2">
      <c r="A244" s="77">
        <v>156</v>
      </c>
      <c r="B244" s="78">
        <v>1000</v>
      </c>
      <c r="C244" s="79" t="s">
        <v>247</v>
      </c>
      <c r="D244" s="80">
        <v>2</v>
      </c>
    </row>
    <row r="245" spans="1:4" x14ac:dyDescent="0.2">
      <c r="A245" s="77">
        <v>156</v>
      </c>
      <c r="B245" s="78">
        <v>1001</v>
      </c>
      <c r="C245" s="79" t="s">
        <v>247</v>
      </c>
      <c r="D245" s="80">
        <v>1</v>
      </c>
    </row>
    <row r="246" spans="1:4" x14ac:dyDescent="0.2">
      <c r="A246" s="77">
        <v>157</v>
      </c>
      <c r="B246" s="78">
        <v>1002</v>
      </c>
      <c r="C246" s="79" t="s">
        <v>247</v>
      </c>
      <c r="D246" s="80">
        <v>2</v>
      </c>
    </row>
    <row r="247" spans="1:4" x14ac:dyDescent="0.2">
      <c r="A247" s="77">
        <v>157</v>
      </c>
      <c r="B247" s="78">
        <v>1003</v>
      </c>
      <c r="C247" s="79" t="s">
        <v>247</v>
      </c>
      <c r="D247" s="80">
        <v>1</v>
      </c>
    </row>
    <row r="248" spans="1:4" x14ac:dyDescent="0.2">
      <c r="A248" s="77">
        <v>158</v>
      </c>
      <c r="B248" s="78">
        <v>1008</v>
      </c>
      <c r="C248" s="79" t="s">
        <v>247</v>
      </c>
      <c r="D248" s="80">
        <v>2</v>
      </c>
    </row>
    <row r="249" spans="1:4" x14ac:dyDescent="0.2">
      <c r="A249" s="77">
        <v>158</v>
      </c>
      <c r="B249" s="78">
        <v>1009</v>
      </c>
      <c r="C249" s="79" t="s">
        <v>247</v>
      </c>
      <c r="D249" s="80">
        <v>1</v>
      </c>
    </row>
    <row r="250" spans="1:4" x14ac:dyDescent="0.2">
      <c r="A250" s="77">
        <v>159</v>
      </c>
      <c r="B250" s="78">
        <v>28</v>
      </c>
      <c r="C250" s="79" t="s">
        <v>223</v>
      </c>
      <c r="D250" s="80" t="s">
        <v>449</v>
      </c>
    </row>
    <row r="251" spans="1:4" x14ac:dyDescent="0.2">
      <c r="A251" s="77">
        <v>160</v>
      </c>
      <c r="B251" s="78">
        <v>1014</v>
      </c>
      <c r="C251" s="79" t="s">
        <v>247</v>
      </c>
      <c r="D251" s="80">
        <v>2</v>
      </c>
    </row>
    <row r="252" spans="1:4" x14ac:dyDescent="0.2">
      <c r="A252" s="77">
        <v>160</v>
      </c>
      <c r="B252" s="78">
        <v>1015</v>
      </c>
      <c r="C252" s="79" t="s">
        <v>247</v>
      </c>
      <c r="D252" s="80">
        <v>1</v>
      </c>
    </row>
    <row r="253" spans="1:4" x14ac:dyDescent="0.2">
      <c r="A253" s="77">
        <v>161</v>
      </c>
      <c r="B253" s="78">
        <v>1018</v>
      </c>
      <c r="C253" s="79" t="s">
        <v>247</v>
      </c>
      <c r="D253" s="80">
        <v>2</v>
      </c>
    </row>
    <row r="254" spans="1:4" x14ac:dyDescent="0.2">
      <c r="A254" s="77">
        <v>161</v>
      </c>
      <c r="B254" s="78">
        <v>1019</v>
      </c>
      <c r="C254" s="79" t="s">
        <v>247</v>
      </c>
      <c r="D254" s="80">
        <v>1</v>
      </c>
    </row>
    <row r="255" spans="1:4" x14ac:dyDescent="0.2">
      <c r="A255" s="77">
        <v>162</v>
      </c>
      <c r="B255" s="78">
        <v>1020</v>
      </c>
      <c r="C255" s="79" t="s">
        <v>247</v>
      </c>
      <c r="D255" s="80">
        <v>2</v>
      </c>
    </row>
    <row r="256" spans="1:4" x14ac:dyDescent="0.2">
      <c r="A256" s="77">
        <v>162</v>
      </c>
      <c r="B256" s="78">
        <v>1021</v>
      </c>
      <c r="C256" s="79" t="s">
        <v>247</v>
      </c>
      <c r="D256" s="80">
        <v>1</v>
      </c>
    </row>
    <row r="257" spans="1:4" x14ac:dyDescent="0.2">
      <c r="A257" s="77">
        <v>163</v>
      </c>
      <c r="B257" s="78">
        <v>1034</v>
      </c>
      <c r="C257" s="79" t="s">
        <v>247</v>
      </c>
      <c r="D257" s="80">
        <v>2</v>
      </c>
    </row>
    <row r="258" spans="1:4" x14ac:dyDescent="0.2">
      <c r="A258" s="77">
        <v>163</v>
      </c>
      <c r="B258" s="78">
        <v>1035</v>
      </c>
      <c r="C258" s="79" t="s">
        <v>247</v>
      </c>
      <c r="D258" s="80">
        <v>1</v>
      </c>
    </row>
    <row r="259" spans="1:4" x14ac:dyDescent="0.2">
      <c r="A259" s="77">
        <v>164</v>
      </c>
      <c r="B259" s="78">
        <v>1037</v>
      </c>
      <c r="C259" s="79" t="s">
        <v>247</v>
      </c>
      <c r="D259" s="80">
        <v>2</v>
      </c>
    </row>
    <row r="260" spans="1:4" x14ac:dyDescent="0.2">
      <c r="A260" s="77">
        <v>164</v>
      </c>
      <c r="B260" s="78">
        <v>1038</v>
      </c>
      <c r="C260" s="79" t="s">
        <v>247</v>
      </c>
      <c r="D260" s="80">
        <v>1</v>
      </c>
    </row>
    <row r="261" spans="1:4" x14ac:dyDescent="0.2">
      <c r="A261" s="77">
        <v>165</v>
      </c>
      <c r="B261" s="78">
        <v>1039</v>
      </c>
      <c r="C261" s="79" t="s">
        <v>247</v>
      </c>
      <c r="D261" s="80">
        <v>2</v>
      </c>
    </row>
    <row r="262" spans="1:4" x14ac:dyDescent="0.2">
      <c r="A262" s="77">
        <v>165</v>
      </c>
      <c r="B262" s="78">
        <v>1040</v>
      </c>
      <c r="C262" s="79" t="s">
        <v>247</v>
      </c>
      <c r="D262" s="80">
        <v>1</v>
      </c>
    </row>
    <row r="263" spans="1:4" x14ac:dyDescent="0.2">
      <c r="A263" s="77">
        <v>166</v>
      </c>
      <c r="B263" s="78">
        <v>1048</v>
      </c>
      <c r="C263" s="79" t="s">
        <v>247</v>
      </c>
      <c r="D263" s="80">
        <v>2</v>
      </c>
    </row>
    <row r="264" spans="1:4" x14ac:dyDescent="0.2">
      <c r="A264" s="77">
        <v>166</v>
      </c>
      <c r="B264" s="78">
        <v>1049</v>
      </c>
      <c r="C264" s="79" t="s">
        <v>247</v>
      </c>
      <c r="D264" s="80">
        <v>1</v>
      </c>
    </row>
    <row r="265" spans="1:4" x14ac:dyDescent="0.2">
      <c r="A265" s="77">
        <v>167</v>
      </c>
      <c r="B265" s="78">
        <v>1055</v>
      </c>
      <c r="C265" s="79" t="s">
        <v>247</v>
      </c>
      <c r="D265" s="80">
        <v>1</v>
      </c>
    </row>
    <row r="266" spans="1:4" x14ac:dyDescent="0.2">
      <c r="A266" s="77">
        <v>167</v>
      </c>
      <c r="B266" s="78">
        <v>1056</v>
      </c>
      <c r="C266" s="79" t="s">
        <v>247</v>
      </c>
      <c r="D266" s="80">
        <v>2</v>
      </c>
    </row>
    <row r="267" spans="1:4" x14ac:dyDescent="0.2">
      <c r="A267" s="77">
        <v>168</v>
      </c>
      <c r="B267" s="78">
        <v>1057</v>
      </c>
      <c r="C267" s="79" t="s">
        <v>247</v>
      </c>
      <c r="D267" s="80">
        <v>1</v>
      </c>
    </row>
    <row r="268" spans="1:4" x14ac:dyDescent="0.2">
      <c r="A268" s="77">
        <v>168</v>
      </c>
      <c r="B268" s="78">
        <v>1058</v>
      </c>
      <c r="C268" s="79" t="s">
        <v>247</v>
      </c>
      <c r="D268" s="80">
        <v>2</v>
      </c>
    </row>
    <row r="269" spans="1:4" x14ac:dyDescent="0.2">
      <c r="A269" s="77">
        <v>169</v>
      </c>
      <c r="B269" s="78">
        <v>1059</v>
      </c>
      <c r="C269" s="79" t="s">
        <v>247</v>
      </c>
      <c r="D269" s="80">
        <v>1</v>
      </c>
    </row>
    <row r="270" spans="1:4" x14ac:dyDescent="0.2">
      <c r="A270" s="77">
        <v>169</v>
      </c>
      <c r="B270" s="78">
        <v>1060</v>
      </c>
      <c r="C270" s="79" t="s">
        <v>247</v>
      </c>
      <c r="D270" s="80">
        <v>2</v>
      </c>
    </row>
    <row r="271" spans="1:4" x14ac:dyDescent="0.2">
      <c r="A271" s="77">
        <v>170</v>
      </c>
      <c r="B271" s="78">
        <v>1061</v>
      </c>
      <c r="C271" s="79" t="s">
        <v>247</v>
      </c>
      <c r="D271" s="80">
        <v>1</v>
      </c>
    </row>
    <row r="272" spans="1:4" x14ac:dyDescent="0.2">
      <c r="A272" s="77">
        <v>170</v>
      </c>
      <c r="B272" s="78">
        <v>1062</v>
      </c>
      <c r="C272" s="79" t="s">
        <v>247</v>
      </c>
      <c r="D272" s="80">
        <v>2</v>
      </c>
    </row>
    <row r="273" spans="1:4" x14ac:dyDescent="0.2">
      <c r="A273" s="77">
        <v>171</v>
      </c>
      <c r="B273" s="78">
        <v>1063</v>
      </c>
      <c r="C273" s="79" t="s">
        <v>247</v>
      </c>
      <c r="D273" s="80">
        <v>1</v>
      </c>
    </row>
    <row r="274" spans="1:4" x14ac:dyDescent="0.2">
      <c r="A274" s="77">
        <v>171</v>
      </c>
      <c r="B274" s="78">
        <v>1064</v>
      </c>
      <c r="C274" s="79" t="s">
        <v>247</v>
      </c>
      <c r="D274" s="80">
        <v>2</v>
      </c>
    </row>
    <row r="275" spans="1:4" x14ac:dyDescent="0.2">
      <c r="A275" s="77">
        <v>172</v>
      </c>
      <c r="B275" s="78">
        <v>1065</v>
      </c>
      <c r="C275" s="79" t="s">
        <v>247</v>
      </c>
      <c r="D275" s="80">
        <v>1</v>
      </c>
    </row>
    <row r="276" spans="1:4" x14ac:dyDescent="0.2">
      <c r="A276" s="77">
        <v>172</v>
      </c>
      <c r="B276" s="78">
        <v>1066</v>
      </c>
      <c r="C276" s="79" t="s">
        <v>247</v>
      </c>
      <c r="D276" s="80">
        <v>2</v>
      </c>
    </row>
    <row r="277" spans="1:4" x14ac:dyDescent="0.2">
      <c r="A277" s="77">
        <v>173</v>
      </c>
      <c r="B277" s="78">
        <v>1067</v>
      </c>
      <c r="C277" s="79" t="s">
        <v>247</v>
      </c>
      <c r="D277" s="80">
        <v>1</v>
      </c>
    </row>
    <row r="278" spans="1:4" x14ac:dyDescent="0.2">
      <c r="A278" s="77">
        <v>173</v>
      </c>
      <c r="B278" s="78">
        <v>1068</v>
      </c>
      <c r="C278" s="79" t="s">
        <v>247</v>
      </c>
      <c r="D278" s="80">
        <v>2</v>
      </c>
    </row>
    <row r="279" spans="1:4" x14ac:dyDescent="0.2">
      <c r="A279" s="77">
        <v>174</v>
      </c>
      <c r="B279" s="78">
        <v>1071</v>
      </c>
      <c r="C279" s="79" t="s">
        <v>247</v>
      </c>
      <c r="D279" s="80">
        <v>1</v>
      </c>
    </row>
    <row r="280" spans="1:4" x14ac:dyDescent="0.2">
      <c r="A280" s="77">
        <v>174</v>
      </c>
      <c r="B280" s="78">
        <v>1072</v>
      </c>
      <c r="C280" s="79" t="s">
        <v>247</v>
      </c>
      <c r="D280" s="80">
        <v>2</v>
      </c>
    </row>
    <row r="281" spans="1:4" x14ac:dyDescent="0.2">
      <c r="A281" s="77">
        <v>175</v>
      </c>
      <c r="B281" s="78">
        <v>1078</v>
      </c>
      <c r="C281" s="79" t="s">
        <v>247</v>
      </c>
      <c r="D281" s="80">
        <v>1</v>
      </c>
    </row>
    <row r="282" spans="1:4" x14ac:dyDescent="0.2">
      <c r="A282" s="77">
        <v>175</v>
      </c>
      <c r="B282" s="78">
        <v>1079</v>
      </c>
      <c r="C282" s="79" t="s">
        <v>247</v>
      </c>
      <c r="D282" s="80">
        <v>2</v>
      </c>
    </row>
    <row r="283" spans="1:4" x14ac:dyDescent="0.2">
      <c r="A283" s="77">
        <v>176</v>
      </c>
      <c r="B283" s="78">
        <v>1124</v>
      </c>
      <c r="C283" s="79" t="s">
        <v>247</v>
      </c>
      <c r="D283" s="80">
        <v>1</v>
      </c>
    </row>
    <row r="284" spans="1:4" x14ac:dyDescent="0.2">
      <c r="A284" s="77">
        <v>176</v>
      </c>
      <c r="B284" s="78">
        <v>1125</v>
      </c>
      <c r="C284" s="79" t="s">
        <v>247</v>
      </c>
      <c r="D284" s="80">
        <v>2</v>
      </c>
    </row>
    <row r="285" spans="1:4" x14ac:dyDescent="0.2">
      <c r="A285" s="77">
        <v>177</v>
      </c>
      <c r="B285" s="78">
        <v>1126</v>
      </c>
      <c r="C285" s="79" t="s">
        <v>247</v>
      </c>
      <c r="D285" s="80">
        <v>1</v>
      </c>
    </row>
    <row r="286" spans="1:4" x14ac:dyDescent="0.2">
      <c r="A286" s="77">
        <v>177</v>
      </c>
      <c r="B286" s="78">
        <v>1127</v>
      </c>
      <c r="C286" s="79" t="s">
        <v>247</v>
      </c>
      <c r="D286" s="80">
        <v>2</v>
      </c>
    </row>
    <row r="287" spans="1:4" x14ac:dyDescent="0.2">
      <c r="A287" s="77">
        <v>178</v>
      </c>
      <c r="B287" s="78">
        <v>1128</v>
      </c>
      <c r="C287" s="79" t="s">
        <v>257</v>
      </c>
      <c r="D287" s="80">
        <v>1</v>
      </c>
    </row>
    <row r="288" spans="1:4" x14ac:dyDescent="0.2">
      <c r="A288" s="77">
        <v>178</v>
      </c>
      <c r="B288" s="78">
        <v>1129</v>
      </c>
      <c r="C288" s="79" t="s">
        <v>257</v>
      </c>
      <c r="D288" s="80">
        <v>2</v>
      </c>
    </row>
    <row r="289" spans="1:4" x14ac:dyDescent="0.2">
      <c r="A289" s="77">
        <v>179</v>
      </c>
      <c r="B289" s="78">
        <v>1139</v>
      </c>
      <c r="C289" s="79" t="s">
        <v>247</v>
      </c>
      <c r="D289" s="80">
        <v>1</v>
      </c>
    </row>
    <row r="290" spans="1:4" x14ac:dyDescent="0.2">
      <c r="A290" s="77">
        <v>179</v>
      </c>
      <c r="B290" s="78">
        <v>1140</v>
      </c>
      <c r="C290" s="79" t="s">
        <v>247</v>
      </c>
      <c r="D290" s="80">
        <v>2</v>
      </c>
    </row>
    <row r="291" spans="1:4" x14ac:dyDescent="0.2">
      <c r="A291" s="77">
        <v>180</v>
      </c>
      <c r="B291" s="78">
        <v>1141</v>
      </c>
      <c r="C291" s="79" t="s">
        <v>247</v>
      </c>
      <c r="D291" s="80">
        <v>1</v>
      </c>
    </row>
    <row r="292" spans="1:4" x14ac:dyDescent="0.2">
      <c r="A292" s="77">
        <v>180</v>
      </c>
      <c r="B292" s="78">
        <v>1142</v>
      </c>
      <c r="C292" s="79" t="s">
        <v>247</v>
      </c>
      <c r="D292" s="80">
        <v>2</v>
      </c>
    </row>
    <row r="293" spans="1:4" x14ac:dyDescent="0.2">
      <c r="A293" s="77">
        <v>181</v>
      </c>
      <c r="B293" s="78">
        <v>1143</v>
      </c>
      <c r="C293" s="79" t="s">
        <v>247</v>
      </c>
      <c r="D293" s="80">
        <v>1</v>
      </c>
    </row>
    <row r="294" spans="1:4" x14ac:dyDescent="0.2">
      <c r="A294" s="77">
        <v>181</v>
      </c>
      <c r="B294" s="78">
        <v>1144</v>
      </c>
      <c r="C294" s="79" t="s">
        <v>247</v>
      </c>
      <c r="D294" s="80">
        <v>2</v>
      </c>
    </row>
    <row r="295" spans="1:4" x14ac:dyDescent="0.2">
      <c r="A295" s="77">
        <v>182</v>
      </c>
      <c r="B295" s="78">
        <v>1145</v>
      </c>
      <c r="C295" s="79" t="s">
        <v>247</v>
      </c>
      <c r="D295" s="80">
        <v>1</v>
      </c>
    </row>
    <row r="296" spans="1:4" x14ac:dyDescent="0.2">
      <c r="A296" s="77">
        <v>182</v>
      </c>
      <c r="B296" s="78">
        <v>1146</v>
      </c>
      <c r="C296" s="79" t="s">
        <v>247</v>
      </c>
      <c r="D296" s="80">
        <v>2</v>
      </c>
    </row>
    <row r="297" spans="1:4" x14ac:dyDescent="0.2">
      <c r="A297" s="77">
        <v>183</v>
      </c>
      <c r="B297" s="78">
        <v>1147</v>
      </c>
      <c r="C297" s="79" t="s">
        <v>247</v>
      </c>
      <c r="D297" s="80">
        <v>1</v>
      </c>
    </row>
    <row r="298" spans="1:4" x14ac:dyDescent="0.2">
      <c r="A298" s="77">
        <v>183</v>
      </c>
      <c r="B298" s="78">
        <v>1148</v>
      </c>
      <c r="C298" s="79" t="s">
        <v>247</v>
      </c>
      <c r="D298" s="80">
        <v>2</v>
      </c>
    </row>
    <row r="299" spans="1:4" x14ac:dyDescent="0.2">
      <c r="A299" s="77">
        <v>184</v>
      </c>
      <c r="B299" s="78">
        <v>1149</v>
      </c>
      <c r="C299" s="79" t="s">
        <v>247</v>
      </c>
      <c r="D299" s="80">
        <v>1</v>
      </c>
    </row>
    <row r="300" spans="1:4" x14ac:dyDescent="0.2">
      <c r="A300" s="77">
        <v>184</v>
      </c>
      <c r="B300" s="78">
        <v>1150</v>
      </c>
      <c r="C300" s="79" t="s">
        <v>247</v>
      </c>
      <c r="D300" s="80">
        <v>2</v>
      </c>
    </row>
    <row r="301" spans="1:4" x14ac:dyDescent="0.2">
      <c r="A301" s="77">
        <v>185</v>
      </c>
      <c r="B301" s="78">
        <v>1151</v>
      </c>
      <c r="C301" s="79" t="s">
        <v>247</v>
      </c>
      <c r="D301" s="80">
        <v>1</v>
      </c>
    </row>
    <row r="302" spans="1:4" x14ac:dyDescent="0.2">
      <c r="A302" s="77">
        <v>185</v>
      </c>
      <c r="B302" s="78">
        <v>1152</v>
      </c>
      <c r="C302" s="79" t="s">
        <v>247</v>
      </c>
      <c r="D302" s="80">
        <v>2</v>
      </c>
    </row>
    <row r="303" spans="1:4" x14ac:dyDescent="0.2">
      <c r="A303" s="77">
        <v>186</v>
      </c>
      <c r="B303" s="78">
        <v>1153</v>
      </c>
      <c r="C303" s="79" t="s">
        <v>247</v>
      </c>
      <c r="D303" s="80">
        <v>1</v>
      </c>
    </row>
    <row r="304" spans="1:4" x14ac:dyDescent="0.2">
      <c r="A304" s="77">
        <v>186</v>
      </c>
      <c r="B304" s="78">
        <v>1154</v>
      </c>
      <c r="C304" s="79" t="s">
        <v>247</v>
      </c>
      <c r="D304" s="80">
        <v>2</v>
      </c>
    </row>
    <row r="305" spans="1:4" x14ac:dyDescent="0.2">
      <c r="A305" s="77">
        <v>187</v>
      </c>
      <c r="B305" s="78">
        <v>1324</v>
      </c>
      <c r="C305" s="79" t="s">
        <v>247</v>
      </c>
      <c r="D305" s="80">
        <v>2</v>
      </c>
    </row>
    <row r="306" spans="1:4" x14ac:dyDescent="0.2">
      <c r="A306" s="77">
        <v>187</v>
      </c>
      <c r="B306" s="78">
        <v>1325</v>
      </c>
      <c r="C306" s="79" t="s">
        <v>247</v>
      </c>
      <c r="D306" s="80">
        <v>1</v>
      </c>
    </row>
    <row r="307" spans="1:4" x14ac:dyDescent="0.2">
      <c r="A307" s="77">
        <v>188</v>
      </c>
      <c r="B307" s="78">
        <v>1191</v>
      </c>
      <c r="C307" s="79" t="s">
        <v>247</v>
      </c>
      <c r="D307" s="80">
        <v>2</v>
      </c>
    </row>
    <row r="308" spans="1:4" x14ac:dyDescent="0.2">
      <c r="A308" s="77">
        <v>188</v>
      </c>
      <c r="B308" s="78">
        <v>1192</v>
      </c>
      <c r="C308" s="79" t="s">
        <v>247</v>
      </c>
      <c r="D308" s="80">
        <v>1</v>
      </c>
    </row>
    <row r="309" spans="1:4" x14ac:dyDescent="0.2">
      <c r="A309" s="77">
        <v>189</v>
      </c>
      <c r="B309" s="78">
        <v>1233</v>
      </c>
      <c r="C309" s="79" t="s">
        <v>247</v>
      </c>
      <c r="D309" s="80" t="s">
        <v>447</v>
      </c>
    </row>
    <row r="310" spans="1:4" x14ac:dyDescent="0.2">
      <c r="A310" s="77">
        <v>189</v>
      </c>
      <c r="B310" s="78">
        <v>1234</v>
      </c>
      <c r="C310" s="79" t="s">
        <v>247</v>
      </c>
      <c r="D310" s="80" t="s">
        <v>447</v>
      </c>
    </row>
    <row r="311" spans="1:4" x14ac:dyDescent="0.2">
      <c r="A311" s="77">
        <v>190</v>
      </c>
      <c r="B311" s="78">
        <v>1238</v>
      </c>
      <c r="C311" s="79" t="s">
        <v>247</v>
      </c>
      <c r="D311" s="80" t="s">
        <v>447</v>
      </c>
    </row>
    <row r="312" spans="1:4" x14ac:dyDescent="0.2">
      <c r="A312" s="77">
        <v>190</v>
      </c>
      <c r="B312" s="78">
        <v>1239</v>
      </c>
      <c r="C312" s="79" t="s">
        <v>247</v>
      </c>
      <c r="D312" s="80" t="s">
        <v>447</v>
      </c>
    </row>
    <row r="313" spans="1:4" x14ac:dyDescent="0.2">
      <c r="A313" s="77">
        <v>191</v>
      </c>
      <c r="B313" s="78">
        <v>1240</v>
      </c>
      <c r="C313" s="79" t="s">
        <v>247</v>
      </c>
      <c r="D313" s="80" t="s">
        <v>447</v>
      </c>
    </row>
    <row r="314" spans="1:4" x14ac:dyDescent="0.2">
      <c r="A314" s="77">
        <v>191</v>
      </c>
      <c r="B314" s="78">
        <v>1241</v>
      </c>
      <c r="C314" s="79" t="s">
        <v>247</v>
      </c>
      <c r="D314" s="80" t="s">
        <v>447</v>
      </c>
    </row>
    <row r="315" spans="1:4" x14ac:dyDescent="0.2">
      <c r="A315" s="77">
        <v>192</v>
      </c>
      <c r="B315" s="78">
        <v>1242</v>
      </c>
      <c r="C315" s="79" t="s">
        <v>247</v>
      </c>
      <c r="D315" s="80" t="s">
        <v>447</v>
      </c>
    </row>
    <row r="316" spans="1:4" x14ac:dyDescent="0.2">
      <c r="A316" s="77">
        <v>192</v>
      </c>
      <c r="B316" s="78">
        <v>1243</v>
      </c>
      <c r="C316" s="79" t="s">
        <v>247</v>
      </c>
      <c r="D316" s="80" t="s">
        <v>447</v>
      </c>
    </row>
    <row r="317" spans="1:4" x14ac:dyDescent="0.2">
      <c r="A317" s="77">
        <v>193</v>
      </c>
      <c r="B317" s="78">
        <v>1244</v>
      </c>
      <c r="C317" s="79" t="s">
        <v>247</v>
      </c>
      <c r="D317" s="80" t="s">
        <v>447</v>
      </c>
    </row>
    <row r="318" spans="1:4" x14ac:dyDescent="0.2">
      <c r="A318" s="77">
        <v>193</v>
      </c>
      <c r="B318" s="78">
        <v>1245</v>
      </c>
      <c r="C318" s="79" t="s">
        <v>247</v>
      </c>
      <c r="D318" s="80" t="s">
        <v>447</v>
      </c>
    </row>
    <row r="319" spans="1:4" x14ac:dyDescent="0.2">
      <c r="A319" s="77">
        <v>194</v>
      </c>
      <c r="B319" s="78">
        <v>1246</v>
      </c>
      <c r="C319" s="79" t="s">
        <v>247</v>
      </c>
      <c r="D319" s="80" t="s">
        <v>447</v>
      </c>
    </row>
    <row r="320" spans="1:4" x14ac:dyDescent="0.2">
      <c r="A320" s="77">
        <v>194</v>
      </c>
      <c r="B320" s="78">
        <v>1247</v>
      </c>
      <c r="C320" s="79" t="s">
        <v>247</v>
      </c>
      <c r="D320" s="80" t="s">
        <v>447</v>
      </c>
    </row>
    <row r="321" spans="1:4" x14ac:dyDescent="0.2">
      <c r="A321" s="77">
        <v>195</v>
      </c>
      <c r="B321" s="78">
        <v>1248</v>
      </c>
      <c r="C321" s="79" t="s">
        <v>247</v>
      </c>
      <c r="D321" s="80" t="s">
        <v>447</v>
      </c>
    </row>
    <row r="322" spans="1:4" x14ac:dyDescent="0.2">
      <c r="A322" s="77">
        <v>195</v>
      </c>
      <c r="B322" s="78">
        <v>1249</v>
      </c>
      <c r="C322" s="79" t="s">
        <v>247</v>
      </c>
      <c r="D322" s="80" t="s">
        <v>447</v>
      </c>
    </row>
    <row r="323" spans="1:4" x14ac:dyDescent="0.2">
      <c r="A323" s="77">
        <v>196</v>
      </c>
      <c r="B323" s="78">
        <v>1250</v>
      </c>
      <c r="C323" s="79" t="s">
        <v>247</v>
      </c>
      <c r="D323" s="80" t="s">
        <v>447</v>
      </c>
    </row>
    <row r="324" spans="1:4" x14ac:dyDescent="0.2">
      <c r="A324" s="77">
        <v>196</v>
      </c>
      <c r="B324" s="78">
        <v>1251</v>
      </c>
      <c r="C324" s="79" t="s">
        <v>247</v>
      </c>
      <c r="D324" s="80" t="s">
        <v>447</v>
      </c>
    </row>
    <row r="325" spans="1:4" x14ac:dyDescent="0.2">
      <c r="A325" s="77">
        <v>197</v>
      </c>
      <c r="B325" s="78">
        <v>1252</v>
      </c>
      <c r="C325" s="79" t="s">
        <v>247</v>
      </c>
      <c r="D325" s="80" t="s">
        <v>447</v>
      </c>
    </row>
    <row r="326" spans="1:4" x14ac:dyDescent="0.2">
      <c r="A326" s="77">
        <v>197</v>
      </c>
      <c r="B326" s="78">
        <v>1253</v>
      </c>
      <c r="C326" s="79" t="s">
        <v>247</v>
      </c>
      <c r="D326" s="80" t="s">
        <v>447</v>
      </c>
    </row>
    <row r="327" spans="1:4" x14ac:dyDescent="0.2">
      <c r="A327" s="77">
        <v>198</v>
      </c>
      <c r="B327" s="78">
        <v>1254</v>
      </c>
      <c r="C327" s="79" t="s">
        <v>247</v>
      </c>
      <c r="D327" s="80" t="s">
        <v>447</v>
      </c>
    </row>
    <row r="328" spans="1:4" x14ac:dyDescent="0.2">
      <c r="A328" s="77">
        <v>198</v>
      </c>
      <c r="B328" s="78">
        <v>1255</v>
      </c>
      <c r="C328" s="79" t="s">
        <v>247</v>
      </c>
      <c r="D328" s="80" t="s">
        <v>447</v>
      </c>
    </row>
    <row r="329" spans="1:4" x14ac:dyDescent="0.2">
      <c r="A329" s="77">
        <v>199</v>
      </c>
      <c r="B329" s="78">
        <v>1256</v>
      </c>
      <c r="C329" s="79" t="s">
        <v>247</v>
      </c>
      <c r="D329" s="80" t="s">
        <v>447</v>
      </c>
    </row>
    <row r="330" spans="1:4" x14ac:dyDescent="0.2">
      <c r="A330" s="77">
        <v>199</v>
      </c>
      <c r="B330" s="78">
        <v>1257</v>
      </c>
      <c r="C330" s="79" t="s">
        <v>247</v>
      </c>
      <c r="D330" s="80" t="s">
        <v>447</v>
      </c>
    </row>
    <row r="331" spans="1:4" x14ac:dyDescent="0.2">
      <c r="A331" s="77">
        <v>201</v>
      </c>
      <c r="B331" s="78">
        <v>1265</v>
      </c>
      <c r="C331" s="79" t="s">
        <v>247</v>
      </c>
      <c r="D331" s="80" t="s">
        <v>447</v>
      </c>
    </row>
    <row r="332" spans="1:4" x14ac:dyDescent="0.2">
      <c r="A332" s="77">
        <v>201</v>
      </c>
      <c r="B332" s="78">
        <v>1266</v>
      </c>
      <c r="C332" s="79" t="s">
        <v>247</v>
      </c>
      <c r="D332" s="80" t="s">
        <v>447</v>
      </c>
    </row>
    <row r="333" spans="1:4" x14ac:dyDescent="0.2">
      <c r="A333" s="77">
        <v>202</v>
      </c>
      <c r="B333" s="78">
        <v>1267</v>
      </c>
      <c r="C333" s="79" t="s">
        <v>247</v>
      </c>
      <c r="D333" s="80" t="s">
        <v>447</v>
      </c>
    </row>
    <row r="334" spans="1:4" x14ac:dyDescent="0.2">
      <c r="A334" s="77">
        <v>202</v>
      </c>
      <c r="B334" s="78">
        <v>1268</v>
      </c>
      <c r="C334" s="79" t="s">
        <v>247</v>
      </c>
      <c r="D334" s="80" t="s">
        <v>447</v>
      </c>
    </row>
    <row r="335" spans="1:4" x14ac:dyDescent="0.2">
      <c r="A335" s="77">
        <v>203</v>
      </c>
      <c r="B335" s="78">
        <v>1269</v>
      </c>
      <c r="C335" s="79" t="s">
        <v>247</v>
      </c>
      <c r="D335" s="80" t="s">
        <v>447</v>
      </c>
    </row>
    <row r="336" spans="1:4" x14ac:dyDescent="0.2">
      <c r="A336" s="77">
        <v>203</v>
      </c>
      <c r="B336" s="78">
        <v>1270</v>
      </c>
      <c r="C336" s="79" t="s">
        <v>247</v>
      </c>
      <c r="D336" s="80" t="s">
        <v>447</v>
      </c>
    </row>
    <row r="337" spans="1:4" x14ac:dyDescent="0.2">
      <c r="A337" s="77">
        <v>204</v>
      </c>
      <c r="B337" s="78">
        <v>1271</v>
      </c>
      <c r="C337" s="79" t="s">
        <v>247</v>
      </c>
      <c r="D337" s="80" t="s">
        <v>447</v>
      </c>
    </row>
    <row r="338" spans="1:4" x14ac:dyDescent="0.2">
      <c r="A338" s="77">
        <v>204</v>
      </c>
      <c r="B338" s="78">
        <v>1272</v>
      </c>
      <c r="C338" s="79" t="s">
        <v>247</v>
      </c>
      <c r="D338" s="80" t="s">
        <v>447</v>
      </c>
    </row>
    <row r="339" spans="1:4" x14ac:dyDescent="0.2">
      <c r="A339" s="77">
        <v>205</v>
      </c>
      <c r="B339" s="78">
        <v>1273</v>
      </c>
      <c r="C339" s="79" t="s">
        <v>247</v>
      </c>
      <c r="D339" s="80" t="s">
        <v>447</v>
      </c>
    </row>
    <row r="340" spans="1:4" x14ac:dyDescent="0.2">
      <c r="A340" s="77">
        <v>205</v>
      </c>
      <c r="B340" s="78">
        <v>1274</v>
      </c>
      <c r="C340" s="79" t="s">
        <v>247</v>
      </c>
      <c r="D340" s="80" t="s">
        <v>447</v>
      </c>
    </row>
    <row r="341" spans="1:4" x14ac:dyDescent="0.2">
      <c r="A341" s="77">
        <v>206</v>
      </c>
      <c r="B341" s="78">
        <v>1275</v>
      </c>
      <c r="C341" s="79" t="s">
        <v>247</v>
      </c>
      <c r="D341" s="80" t="s">
        <v>447</v>
      </c>
    </row>
    <row r="342" spans="1:4" x14ac:dyDescent="0.2">
      <c r="A342" s="77">
        <v>206</v>
      </c>
      <c r="B342" s="78">
        <v>1276</v>
      </c>
      <c r="C342" s="79" t="s">
        <v>247</v>
      </c>
      <c r="D342" s="80" t="s">
        <v>447</v>
      </c>
    </row>
    <row r="343" spans="1:4" x14ac:dyDescent="0.2">
      <c r="A343" s="77">
        <v>207</v>
      </c>
      <c r="B343" s="78">
        <v>1277</v>
      </c>
      <c r="C343" s="79" t="s">
        <v>247</v>
      </c>
      <c r="D343" s="80" t="s">
        <v>447</v>
      </c>
    </row>
    <row r="344" spans="1:4" x14ac:dyDescent="0.2">
      <c r="A344" s="77">
        <v>207</v>
      </c>
      <c r="B344" s="78">
        <v>1278</v>
      </c>
      <c r="C344" s="79" t="s">
        <v>247</v>
      </c>
      <c r="D344" s="80" t="s">
        <v>447</v>
      </c>
    </row>
    <row r="345" spans="1:4" x14ac:dyDescent="0.2">
      <c r="A345" s="77">
        <v>208</v>
      </c>
      <c r="B345" s="78">
        <v>1279</v>
      </c>
      <c r="C345" s="79" t="s">
        <v>247</v>
      </c>
      <c r="D345" s="80" t="s">
        <v>447</v>
      </c>
    </row>
    <row r="346" spans="1:4" x14ac:dyDescent="0.2">
      <c r="A346" s="77">
        <v>208</v>
      </c>
      <c r="B346" s="78">
        <v>1280</v>
      </c>
      <c r="C346" s="79" t="s">
        <v>247</v>
      </c>
      <c r="D346" s="80" t="s">
        <v>447</v>
      </c>
    </row>
    <row r="347" spans="1:4" x14ac:dyDescent="0.2">
      <c r="A347" s="77">
        <v>209</v>
      </c>
      <c r="B347" s="78">
        <v>1286</v>
      </c>
      <c r="C347" s="79" t="s">
        <v>247</v>
      </c>
      <c r="D347" s="80">
        <v>2</v>
      </c>
    </row>
    <row r="348" spans="1:4" x14ac:dyDescent="0.2">
      <c r="A348" s="77">
        <v>209</v>
      </c>
      <c r="B348" s="78">
        <v>1287</v>
      </c>
      <c r="C348" s="79" t="s">
        <v>247</v>
      </c>
      <c r="D348" s="80">
        <v>1</v>
      </c>
    </row>
    <row r="349" spans="1:4" x14ac:dyDescent="0.2">
      <c r="A349" s="77">
        <v>210</v>
      </c>
      <c r="B349" s="78">
        <v>1293</v>
      </c>
      <c r="C349" s="79" t="s">
        <v>247</v>
      </c>
      <c r="D349" s="80">
        <v>2</v>
      </c>
    </row>
    <row r="350" spans="1:4" x14ac:dyDescent="0.2">
      <c r="A350" s="77">
        <v>210</v>
      </c>
      <c r="B350" s="78">
        <v>1294</v>
      </c>
      <c r="C350" s="79" t="s">
        <v>247</v>
      </c>
      <c r="D350" s="80">
        <v>1</v>
      </c>
    </row>
    <row r="351" spans="1:4" x14ac:dyDescent="0.2">
      <c r="A351" s="77">
        <v>211</v>
      </c>
      <c r="B351" s="78">
        <v>1295</v>
      </c>
      <c r="C351" s="79" t="s">
        <v>247</v>
      </c>
      <c r="D351" s="80">
        <v>2</v>
      </c>
    </row>
    <row r="352" spans="1:4" x14ac:dyDescent="0.2">
      <c r="A352" s="77">
        <v>211</v>
      </c>
      <c r="B352" s="78">
        <v>1296</v>
      </c>
      <c r="C352" s="79" t="s">
        <v>247</v>
      </c>
      <c r="D352" s="80">
        <v>1</v>
      </c>
    </row>
    <row r="353" spans="1:4" x14ac:dyDescent="0.2">
      <c r="A353" s="77">
        <v>212</v>
      </c>
      <c r="B353" s="78">
        <v>1297</v>
      </c>
      <c r="C353" s="79" t="s">
        <v>247</v>
      </c>
      <c r="D353" s="80">
        <v>2</v>
      </c>
    </row>
    <row r="354" spans="1:4" x14ac:dyDescent="0.2">
      <c r="A354" s="77">
        <v>212</v>
      </c>
      <c r="B354" s="78">
        <v>1298</v>
      </c>
      <c r="C354" s="79" t="s">
        <v>247</v>
      </c>
      <c r="D354" s="80">
        <v>1</v>
      </c>
    </row>
    <row r="355" spans="1:4" x14ac:dyDescent="0.2">
      <c r="A355" s="77">
        <v>213</v>
      </c>
      <c r="B355" s="78">
        <v>1299</v>
      </c>
      <c r="C355" s="79" t="s">
        <v>247</v>
      </c>
      <c r="D355" s="80">
        <v>2</v>
      </c>
    </row>
    <row r="356" spans="1:4" x14ac:dyDescent="0.2">
      <c r="A356" s="77">
        <v>213</v>
      </c>
      <c r="B356" s="78">
        <v>1300</v>
      </c>
      <c r="C356" s="79" t="s">
        <v>247</v>
      </c>
      <c r="D356" s="80">
        <v>1</v>
      </c>
    </row>
    <row r="357" spans="1:4" x14ac:dyDescent="0.2">
      <c r="A357" s="77">
        <v>214</v>
      </c>
      <c r="B357" s="78">
        <v>1326</v>
      </c>
      <c r="C357" s="79" t="s">
        <v>247</v>
      </c>
      <c r="D357" s="80">
        <v>2</v>
      </c>
    </row>
    <row r="358" spans="1:4" x14ac:dyDescent="0.2">
      <c r="A358" s="77">
        <v>214</v>
      </c>
      <c r="B358" s="78">
        <v>1327</v>
      </c>
      <c r="C358" s="79" t="s">
        <v>247</v>
      </c>
      <c r="D358" s="80">
        <v>1</v>
      </c>
    </row>
    <row r="359" spans="1:4" x14ac:dyDescent="0.2">
      <c r="A359" s="77">
        <v>215</v>
      </c>
      <c r="B359" s="78">
        <v>1328</v>
      </c>
      <c r="C359" s="79" t="s">
        <v>247</v>
      </c>
      <c r="D359" s="80">
        <v>2</v>
      </c>
    </row>
    <row r="360" spans="1:4" x14ac:dyDescent="0.2">
      <c r="A360" s="77">
        <v>215</v>
      </c>
      <c r="B360" s="78">
        <v>1329</v>
      </c>
      <c r="C360" s="79" t="s">
        <v>247</v>
      </c>
      <c r="D360" s="80">
        <v>1</v>
      </c>
    </row>
    <row r="361" spans="1:4" x14ac:dyDescent="0.2">
      <c r="A361" s="77">
        <v>216</v>
      </c>
      <c r="B361" s="78">
        <v>1330</v>
      </c>
      <c r="C361" s="79" t="s">
        <v>247</v>
      </c>
      <c r="D361" s="80">
        <v>2</v>
      </c>
    </row>
    <row r="362" spans="1:4" x14ac:dyDescent="0.2">
      <c r="A362" s="77">
        <v>216</v>
      </c>
      <c r="B362" s="78">
        <v>1331</v>
      </c>
      <c r="C362" s="79" t="s">
        <v>247</v>
      </c>
      <c r="D362" s="80">
        <v>1</v>
      </c>
    </row>
    <row r="363" spans="1:4" x14ac:dyDescent="0.2">
      <c r="A363" s="77">
        <v>217</v>
      </c>
      <c r="B363" s="78">
        <v>1332</v>
      </c>
      <c r="C363" s="79" t="s">
        <v>247</v>
      </c>
      <c r="D363" s="80">
        <v>2</v>
      </c>
    </row>
    <row r="364" spans="1:4" x14ac:dyDescent="0.2">
      <c r="A364" s="77">
        <v>217</v>
      </c>
      <c r="B364" s="78">
        <v>1333</v>
      </c>
      <c r="C364" s="79" t="s">
        <v>247</v>
      </c>
      <c r="D364" s="80">
        <v>1</v>
      </c>
    </row>
    <row r="365" spans="1:4" x14ac:dyDescent="0.2">
      <c r="A365" s="77">
        <v>218</v>
      </c>
      <c r="B365" s="78">
        <v>1334</v>
      </c>
      <c r="C365" s="79" t="s">
        <v>247</v>
      </c>
      <c r="D365" s="80">
        <v>2</v>
      </c>
    </row>
    <row r="366" spans="1:4" x14ac:dyDescent="0.2">
      <c r="A366" s="77">
        <v>218</v>
      </c>
      <c r="B366" s="78">
        <v>1335</v>
      </c>
      <c r="C366" s="79" t="s">
        <v>247</v>
      </c>
      <c r="D366" s="80">
        <v>1</v>
      </c>
    </row>
    <row r="367" spans="1:4" x14ac:dyDescent="0.2">
      <c r="A367" s="77">
        <v>219</v>
      </c>
      <c r="B367" s="78">
        <v>1336</v>
      </c>
      <c r="C367" s="79" t="s">
        <v>247</v>
      </c>
      <c r="D367" s="80">
        <v>2</v>
      </c>
    </row>
    <row r="368" spans="1:4" x14ac:dyDescent="0.2">
      <c r="A368" s="77">
        <v>219</v>
      </c>
      <c r="B368" s="78">
        <v>1337</v>
      </c>
      <c r="C368" s="79" t="s">
        <v>247</v>
      </c>
      <c r="D368" s="80">
        <v>1</v>
      </c>
    </row>
    <row r="369" spans="1:4" x14ac:dyDescent="0.2">
      <c r="A369" s="77">
        <v>220</v>
      </c>
      <c r="B369" s="78">
        <v>1338</v>
      </c>
      <c r="C369" s="79" t="s">
        <v>247</v>
      </c>
      <c r="D369" s="80">
        <v>2</v>
      </c>
    </row>
    <row r="370" spans="1:4" x14ac:dyDescent="0.2">
      <c r="A370" s="77">
        <v>220</v>
      </c>
      <c r="B370" s="78">
        <v>1339</v>
      </c>
      <c r="C370" s="79" t="s">
        <v>247</v>
      </c>
      <c r="D370" s="80">
        <v>1</v>
      </c>
    </row>
    <row r="371" spans="1:4" x14ac:dyDescent="0.2">
      <c r="A371" s="77">
        <v>221</v>
      </c>
      <c r="B371" s="78">
        <v>1340</v>
      </c>
      <c r="C371" s="79" t="s">
        <v>247</v>
      </c>
      <c r="D371" s="80">
        <v>2</v>
      </c>
    </row>
    <row r="372" spans="1:4" x14ac:dyDescent="0.2">
      <c r="A372" s="77">
        <v>221</v>
      </c>
      <c r="B372" s="78">
        <v>1341</v>
      </c>
      <c r="C372" s="79" t="s">
        <v>247</v>
      </c>
      <c r="D372" s="80">
        <v>1</v>
      </c>
    </row>
    <row r="373" spans="1:4" x14ac:dyDescent="0.2">
      <c r="A373" s="77">
        <v>222</v>
      </c>
      <c r="B373" s="78">
        <v>1342</v>
      </c>
      <c r="C373" s="79" t="s">
        <v>247</v>
      </c>
      <c r="D373" s="80">
        <v>2</v>
      </c>
    </row>
    <row r="374" spans="1:4" x14ac:dyDescent="0.2">
      <c r="A374" s="77">
        <v>222</v>
      </c>
      <c r="B374" s="78">
        <v>1343</v>
      </c>
      <c r="C374" s="79" t="s">
        <v>247</v>
      </c>
      <c r="D374" s="80">
        <v>1</v>
      </c>
    </row>
    <row r="375" spans="1:4" x14ac:dyDescent="0.2">
      <c r="A375" s="77">
        <v>223</v>
      </c>
      <c r="B375" s="78">
        <v>1344</v>
      </c>
      <c r="C375" s="79" t="s">
        <v>247</v>
      </c>
      <c r="D375" s="80">
        <v>2</v>
      </c>
    </row>
    <row r="376" spans="1:4" x14ac:dyDescent="0.2">
      <c r="A376" s="77">
        <v>223</v>
      </c>
      <c r="B376" s="78">
        <v>1345</v>
      </c>
      <c r="C376" s="79" t="s">
        <v>247</v>
      </c>
      <c r="D376" s="80">
        <v>1</v>
      </c>
    </row>
    <row r="377" spans="1:4" x14ac:dyDescent="0.2">
      <c r="A377" s="77">
        <v>224</v>
      </c>
      <c r="B377" s="78">
        <v>1353</v>
      </c>
      <c r="C377" s="79" t="s">
        <v>247</v>
      </c>
      <c r="D377" s="80">
        <v>2</v>
      </c>
    </row>
    <row r="378" spans="1:4" x14ac:dyDescent="0.2">
      <c r="A378" s="77">
        <v>224</v>
      </c>
      <c r="B378" s="78">
        <v>1354</v>
      </c>
      <c r="C378" s="79" t="s">
        <v>247</v>
      </c>
      <c r="D378" s="80">
        <v>1</v>
      </c>
    </row>
    <row r="379" spans="1:4" x14ac:dyDescent="0.2">
      <c r="A379" s="77">
        <v>225</v>
      </c>
      <c r="B379" s="78">
        <v>1355</v>
      </c>
      <c r="C379" s="79" t="s">
        <v>247</v>
      </c>
      <c r="D379" s="80">
        <v>2</v>
      </c>
    </row>
    <row r="380" spans="1:4" x14ac:dyDescent="0.2">
      <c r="A380" s="77">
        <v>225</v>
      </c>
      <c r="B380" s="78">
        <v>1356</v>
      </c>
      <c r="C380" s="79" t="s">
        <v>247</v>
      </c>
      <c r="D380" s="80">
        <v>1</v>
      </c>
    </row>
    <row r="381" spans="1:4" x14ac:dyDescent="0.2">
      <c r="A381" s="77">
        <v>226</v>
      </c>
      <c r="B381" s="78">
        <v>1357</v>
      </c>
      <c r="C381" s="79" t="s">
        <v>247</v>
      </c>
      <c r="D381" s="80">
        <v>2</v>
      </c>
    </row>
    <row r="382" spans="1:4" x14ac:dyDescent="0.2">
      <c r="A382" s="77">
        <v>226</v>
      </c>
      <c r="B382" s="78">
        <v>1358</v>
      </c>
      <c r="C382" s="79" t="s">
        <v>247</v>
      </c>
      <c r="D382" s="80">
        <v>1</v>
      </c>
    </row>
    <row r="383" spans="1:4" x14ac:dyDescent="0.2">
      <c r="A383" s="77">
        <v>227</v>
      </c>
      <c r="B383" s="78">
        <v>1359</v>
      </c>
      <c r="C383" s="79" t="s">
        <v>247</v>
      </c>
      <c r="D383" s="80">
        <v>2</v>
      </c>
    </row>
    <row r="384" spans="1:4" x14ac:dyDescent="0.2">
      <c r="A384" s="77">
        <v>227</v>
      </c>
      <c r="B384" s="78">
        <v>1360</v>
      </c>
      <c r="C384" s="79" t="s">
        <v>247</v>
      </c>
      <c r="D384" s="80">
        <v>1</v>
      </c>
    </row>
    <row r="385" spans="1:4" x14ac:dyDescent="0.2">
      <c r="A385" s="77">
        <v>228</v>
      </c>
      <c r="B385" s="78">
        <v>1361</v>
      </c>
      <c r="C385" s="79" t="s">
        <v>258</v>
      </c>
      <c r="D385" s="80" t="s">
        <v>209</v>
      </c>
    </row>
    <row r="386" spans="1:4" x14ac:dyDescent="0.2">
      <c r="A386" s="77">
        <v>228</v>
      </c>
      <c r="B386" s="78">
        <v>1399</v>
      </c>
      <c r="C386" s="79" t="s">
        <v>258</v>
      </c>
      <c r="D386" s="80" t="s">
        <v>209</v>
      </c>
    </row>
    <row r="387" spans="1:4" x14ac:dyDescent="0.2">
      <c r="A387" s="77">
        <v>229</v>
      </c>
      <c r="B387" s="78">
        <v>1362</v>
      </c>
      <c r="C387" s="79" t="s">
        <v>258</v>
      </c>
      <c r="D387" s="80" t="s">
        <v>209</v>
      </c>
    </row>
    <row r="388" spans="1:4" x14ac:dyDescent="0.2">
      <c r="A388" s="77">
        <v>229</v>
      </c>
      <c r="B388" s="78">
        <v>1400</v>
      </c>
      <c r="C388" s="79" t="s">
        <v>258</v>
      </c>
      <c r="D388" s="80" t="s">
        <v>209</v>
      </c>
    </row>
    <row r="389" spans="1:4" x14ac:dyDescent="0.2">
      <c r="A389" s="77">
        <v>230</v>
      </c>
      <c r="B389" s="78">
        <v>1363</v>
      </c>
      <c r="C389" s="79" t="s">
        <v>247</v>
      </c>
      <c r="D389" s="80" t="s">
        <v>209</v>
      </c>
    </row>
    <row r="390" spans="1:4" x14ac:dyDescent="0.2">
      <c r="A390" s="77">
        <v>230</v>
      </c>
      <c r="B390" s="78">
        <v>1401</v>
      </c>
      <c r="C390" s="79" t="s">
        <v>247</v>
      </c>
      <c r="D390" s="80" t="s">
        <v>209</v>
      </c>
    </row>
    <row r="391" spans="1:4" x14ac:dyDescent="0.2">
      <c r="A391" s="77">
        <v>231</v>
      </c>
      <c r="B391" s="78">
        <v>1371</v>
      </c>
      <c r="C391" s="79" t="s">
        <v>235</v>
      </c>
      <c r="D391" s="80">
        <v>2</v>
      </c>
    </row>
    <row r="392" spans="1:4" x14ac:dyDescent="0.2">
      <c r="A392" s="77">
        <v>231</v>
      </c>
      <c r="B392" s="78">
        <v>1372</v>
      </c>
      <c r="C392" s="79" t="s">
        <v>235</v>
      </c>
      <c r="D392" s="80">
        <v>1</v>
      </c>
    </row>
    <row r="393" spans="1:4" x14ac:dyDescent="0.2">
      <c r="A393" s="77">
        <v>233</v>
      </c>
      <c r="B393" s="78">
        <v>1375</v>
      </c>
      <c r="C393" s="79" t="s">
        <v>235</v>
      </c>
      <c r="D393" s="80">
        <v>2</v>
      </c>
    </row>
    <row r="394" spans="1:4" x14ac:dyDescent="0.2">
      <c r="A394" s="77">
        <v>233</v>
      </c>
      <c r="B394" s="78">
        <v>1376</v>
      </c>
      <c r="C394" s="79" t="s">
        <v>235</v>
      </c>
      <c r="D394" s="80">
        <v>1</v>
      </c>
    </row>
    <row r="395" spans="1:4" x14ac:dyDescent="0.2">
      <c r="A395" s="77">
        <v>234</v>
      </c>
      <c r="B395" s="78">
        <v>1377</v>
      </c>
      <c r="C395" s="79" t="s">
        <v>235</v>
      </c>
      <c r="D395" s="80">
        <v>2</v>
      </c>
    </row>
    <row r="396" spans="1:4" x14ac:dyDescent="0.2">
      <c r="A396" s="77">
        <v>234</v>
      </c>
      <c r="B396" s="78">
        <v>1378</v>
      </c>
      <c r="C396" s="79" t="s">
        <v>235</v>
      </c>
      <c r="D396" s="80">
        <v>1</v>
      </c>
    </row>
    <row r="397" spans="1:4" x14ac:dyDescent="0.2">
      <c r="A397" s="77">
        <v>235</v>
      </c>
      <c r="B397" s="78">
        <v>1379</v>
      </c>
      <c r="C397" s="79" t="s">
        <v>235</v>
      </c>
      <c r="D397" s="80">
        <v>2</v>
      </c>
    </row>
    <row r="398" spans="1:4" x14ac:dyDescent="0.2">
      <c r="A398" s="77">
        <v>235</v>
      </c>
      <c r="B398" s="78">
        <v>1380</v>
      </c>
      <c r="C398" s="79" t="s">
        <v>235</v>
      </c>
      <c r="D398" s="80">
        <v>1</v>
      </c>
    </row>
    <row r="399" spans="1:4" x14ac:dyDescent="0.2">
      <c r="A399" s="77">
        <v>236</v>
      </c>
      <c r="B399" s="78">
        <v>1381</v>
      </c>
      <c r="C399" s="79" t="s">
        <v>235</v>
      </c>
      <c r="D399" s="80">
        <v>2</v>
      </c>
    </row>
    <row r="400" spans="1:4" x14ac:dyDescent="0.2">
      <c r="A400" s="77">
        <v>236</v>
      </c>
      <c r="B400" s="78">
        <v>1382</v>
      </c>
      <c r="C400" s="79" t="s">
        <v>235</v>
      </c>
      <c r="D400" s="80">
        <v>1</v>
      </c>
    </row>
    <row r="401" spans="1:4" x14ac:dyDescent="0.2">
      <c r="A401" s="77">
        <v>237</v>
      </c>
      <c r="B401" s="78">
        <v>1383</v>
      </c>
      <c r="C401" s="79" t="s">
        <v>235</v>
      </c>
      <c r="D401" s="80">
        <v>2</v>
      </c>
    </row>
    <row r="402" spans="1:4" x14ac:dyDescent="0.2">
      <c r="A402" s="77">
        <v>237</v>
      </c>
      <c r="B402" s="78">
        <v>1384</v>
      </c>
      <c r="C402" s="79" t="s">
        <v>235</v>
      </c>
      <c r="D402" s="80">
        <v>1</v>
      </c>
    </row>
    <row r="403" spans="1:4" x14ac:dyDescent="0.2">
      <c r="A403" s="77">
        <v>238</v>
      </c>
      <c r="B403" s="78">
        <v>1385</v>
      </c>
      <c r="C403" s="79" t="s">
        <v>247</v>
      </c>
      <c r="D403" s="80">
        <v>2</v>
      </c>
    </row>
    <row r="404" spans="1:4" x14ac:dyDescent="0.2">
      <c r="A404" s="77">
        <v>238</v>
      </c>
      <c r="B404" s="78">
        <v>1386</v>
      </c>
      <c r="C404" s="79" t="s">
        <v>247</v>
      </c>
      <c r="D404" s="80">
        <v>1</v>
      </c>
    </row>
    <row r="405" spans="1:4" x14ac:dyDescent="0.2">
      <c r="A405" s="77">
        <v>241</v>
      </c>
      <c r="B405" s="78">
        <v>1042</v>
      </c>
      <c r="C405" s="79" t="s">
        <v>259</v>
      </c>
      <c r="D405" s="80">
        <v>2</v>
      </c>
    </row>
    <row r="406" spans="1:4" x14ac:dyDescent="0.2">
      <c r="A406" s="77">
        <v>241</v>
      </c>
      <c r="B406" s="78">
        <v>1043</v>
      </c>
      <c r="C406" s="79" t="s">
        <v>259</v>
      </c>
      <c r="D406" s="80">
        <v>1</v>
      </c>
    </row>
    <row r="407" spans="1:4" x14ac:dyDescent="0.2">
      <c r="A407" s="77">
        <v>242</v>
      </c>
      <c r="B407" s="78">
        <v>44</v>
      </c>
      <c r="C407" s="79" t="s">
        <v>260</v>
      </c>
      <c r="D407" s="80">
        <v>1</v>
      </c>
    </row>
    <row r="408" spans="1:4" x14ac:dyDescent="0.2">
      <c r="A408" s="77">
        <v>242</v>
      </c>
      <c r="B408" s="78">
        <v>208</v>
      </c>
      <c r="C408" s="79" t="s">
        <v>260</v>
      </c>
      <c r="D408" s="80">
        <v>2</v>
      </c>
    </row>
    <row r="409" spans="1:4" x14ac:dyDescent="0.2">
      <c r="A409" s="77">
        <v>243</v>
      </c>
      <c r="B409" s="78">
        <v>21</v>
      </c>
      <c r="C409" s="79" t="s">
        <v>261</v>
      </c>
      <c r="D409" s="80">
        <v>1</v>
      </c>
    </row>
    <row r="410" spans="1:4" x14ac:dyDescent="0.2">
      <c r="A410" s="77">
        <v>243</v>
      </c>
      <c r="B410" s="78">
        <v>231</v>
      </c>
      <c r="C410" s="79" t="s">
        <v>261</v>
      </c>
      <c r="D410" s="80" t="s">
        <v>451</v>
      </c>
    </row>
    <row r="411" spans="1:4" x14ac:dyDescent="0.2">
      <c r="A411" s="77">
        <v>244</v>
      </c>
      <c r="B411" s="78">
        <v>40</v>
      </c>
      <c r="C411" s="79" t="s">
        <v>247</v>
      </c>
      <c r="D411" s="80">
        <v>1</v>
      </c>
    </row>
    <row r="412" spans="1:4" x14ac:dyDescent="0.2">
      <c r="A412" s="77">
        <v>244</v>
      </c>
      <c r="B412" s="78">
        <v>206</v>
      </c>
      <c r="C412" s="79" t="s">
        <v>247</v>
      </c>
      <c r="D412" s="80">
        <v>2</v>
      </c>
    </row>
    <row r="413" spans="1:4" x14ac:dyDescent="0.2">
      <c r="A413" s="77">
        <v>245</v>
      </c>
      <c r="B413" s="78">
        <v>1012</v>
      </c>
      <c r="C413" s="79" t="s">
        <v>260</v>
      </c>
      <c r="D413" s="80">
        <v>2</v>
      </c>
    </row>
    <row r="414" spans="1:4" x14ac:dyDescent="0.2">
      <c r="A414" s="77">
        <v>245</v>
      </c>
      <c r="B414" s="78">
        <v>1013</v>
      </c>
      <c r="C414" s="79" t="s">
        <v>260</v>
      </c>
      <c r="D414" s="80">
        <v>1</v>
      </c>
    </row>
    <row r="415" spans="1:4" x14ac:dyDescent="0.2">
      <c r="A415" s="77">
        <v>246</v>
      </c>
      <c r="B415" s="78">
        <v>160</v>
      </c>
      <c r="C415" s="79" t="s">
        <v>262</v>
      </c>
      <c r="D415" s="80">
        <v>2</v>
      </c>
    </row>
    <row r="416" spans="1:4" x14ac:dyDescent="0.2">
      <c r="A416" s="77">
        <v>246</v>
      </c>
      <c r="B416" s="78">
        <v>276</v>
      </c>
      <c r="C416" s="79" t="s">
        <v>262</v>
      </c>
      <c r="D416" s="80">
        <v>1</v>
      </c>
    </row>
    <row r="417" spans="1:4" x14ac:dyDescent="0.2">
      <c r="A417" s="77">
        <v>246</v>
      </c>
      <c r="B417" s="78">
        <v>277</v>
      </c>
      <c r="C417" s="79" t="s">
        <v>262</v>
      </c>
      <c r="D417" s="80">
        <v>1</v>
      </c>
    </row>
    <row r="418" spans="1:4" x14ac:dyDescent="0.2">
      <c r="A418" s="77">
        <v>247</v>
      </c>
      <c r="B418" s="78">
        <v>1288</v>
      </c>
      <c r="C418" s="79" t="s">
        <v>260</v>
      </c>
      <c r="D418" s="80">
        <v>1</v>
      </c>
    </row>
    <row r="419" spans="1:4" x14ac:dyDescent="0.2">
      <c r="A419" s="77">
        <v>247</v>
      </c>
      <c r="B419" s="78">
        <v>1289</v>
      </c>
      <c r="C419" s="79" t="s">
        <v>260</v>
      </c>
      <c r="D419" s="80">
        <v>2</v>
      </c>
    </row>
    <row r="420" spans="1:4" x14ac:dyDescent="0.2">
      <c r="A420" s="77">
        <v>248</v>
      </c>
      <c r="B420" s="78">
        <v>1174</v>
      </c>
      <c r="C420" s="79" t="s">
        <v>247</v>
      </c>
      <c r="D420" s="80">
        <v>1</v>
      </c>
    </row>
    <row r="421" spans="1:4" x14ac:dyDescent="0.2">
      <c r="A421" s="77">
        <v>248</v>
      </c>
      <c r="B421" s="78">
        <v>1175</v>
      </c>
      <c r="C421" s="79" t="s">
        <v>247</v>
      </c>
      <c r="D421" s="80">
        <v>2</v>
      </c>
    </row>
    <row r="422" spans="1:4" x14ac:dyDescent="0.2">
      <c r="A422" s="77">
        <v>249</v>
      </c>
      <c r="B422" s="78">
        <v>1351</v>
      </c>
      <c r="C422" s="79" t="s">
        <v>260</v>
      </c>
      <c r="D422" s="80">
        <v>2</v>
      </c>
    </row>
    <row r="423" spans="1:4" x14ac:dyDescent="0.2">
      <c r="A423" s="77">
        <v>249</v>
      </c>
      <c r="B423" s="78">
        <v>1352</v>
      </c>
      <c r="C423" s="79" t="s">
        <v>260</v>
      </c>
      <c r="D423" s="80">
        <v>1</v>
      </c>
    </row>
    <row r="424" spans="1:4" x14ac:dyDescent="0.2">
      <c r="A424" s="77">
        <v>250</v>
      </c>
      <c r="B424" s="78">
        <v>206</v>
      </c>
      <c r="C424" s="79" t="s">
        <v>263</v>
      </c>
      <c r="D424" s="80" t="s">
        <v>209</v>
      </c>
    </row>
    <row r="425" spans="1:4" x14ac:dyDescent="0.2">
      <c r="A425" s="77">
        <v>251</v>
      </c>
      <c r="B425" s="78">
        <v>210</v>
      </c>
      <c r="C425" s="79" t="s">
        <v>263</v>
      </c>
      <c r="D425" s="80" t="s">
        <v>209</v>
      </c>
    </row>
    <row r="426" spans="1:4" x14ac:dyDescent="0.2">
      <c r="A426" s="77">
        <v>252</v>
      </c>
      <c r="B426" s="78">
        <v>212</v>
      </c>
      <c r="C426" s="79" t="s">
        <v>263</v>
      </c>
      <c r="D426" s="80" t="s">
        <v>209</v>
      </c>
    </row>
    <row r="427" spans="1:4" x14ac:dyDescent="0.2">
      <c r="A427" s="77">
        <v>253</v>
      </c>
      <c r="B427" s="78">
        <v>1290</v>
      </c>
      <c r="C427" s="79" t="s">
        <v>263</v>
      </c>
      <c r="D427" s="80" t="s">
        <v>209</v>
      </c>
    </row>
    <row r="428" spans="1:4" x14ac:dyDescent="0.2">
      <c r="A428" s="77">
        <v>254</v>
      </c>
      <c r="B428" s="78">
        <v>1316</v>
      </c>
      <c r="C428" s="79" t="s">
        <v>264</v>
      </c>
      <c r="D428" s="80">
        <v>2</v>
      </c>
    </row>
    <row r="429" spans="1:4" x14ac:dyDescent="0.2">
      <c r="A429" s="77">
        <v>254</v>
      </c>
      <c r="B429" s="78">
        <v>1317</v>
      </c>
      <c r="C429" s="79" t="s">
        <v>264</v>
      </c>
      <c r="D429" s="80">
        <v>1</v>
      </c>
    </row>
    <row r="430" spans="1:4" x14ac:dyDescent="0.2">
      <c r="A430" s="77">
        <v>255</v>
      </c>
      <c r="B430" s="78">
        <v>1320</v>
      </c>
      <c r="C430" s="79" t="s">
        <v>265</v>
      </c>
      <c r="D430" s="80">
        <v>2</v>
      </c>
    </row>
    <row r="431" spans="1:4" x14ac:dyDescent="0.2">
      <c r="A431" s="77">
        <v>255</v>
      </c>
      <c r="B431" s="78">
        <v>1321</v>
      </c>
      <c r="C431" s="79" t="s">
        <v>265</v>
      </c>
      <c r="D431" s="80">
        <v>1</v>
      </c>
    </row>
    <row r="432" spans="1:4" x14ac:dyDescent="0.2">
      <c r="A432" s="77">
        <v>257</v>
      </c>
      <c r="B432" s="78">
        <v>57</v>
      </c>
      <c r="C432" s="79" t="s">
        <v>266</v>
      </c>
      <c r="D432" s="80">
        <v>1</v>
      </c>
    </row>
    <row r="433" spans="1:4" x14ac:dyDescent="0.2">
      <c r="A433" s="77">
        <v>257</v>
      </c>
      <c r="B433" s="78">
        <v>196</v>
      </c>
      <c r="C433" s="79" t="s">
        <v>266</v>
      </c>
      <c r="D433" s="80">
        <v>2</v>
      </c>
    </row>
    <row r="434" spans="1:4" x14ac:dyDescent="0.2">
      <c r="A434" s="77">
        <v>258</v>
      </c>
      <c r="B434" s="78">
        <v>56</v>
      </c>
      <c r="C434" s="79" t="s">
        <v>267</v>
      </c>
      <c r="D434" s="80">
        <v>1</v>
      </c>
    </row>
    <row r="435" spans="1:4" x14ac:dyDescent="0.2">
      <c r="A435" s="77">
        <v>258</v>
      </c>
      <c r="B435" s="78">
        <v>195</v>
      </c>
      <c r="C435" s="79" t="s">
        <v>267</v>
      </c>
      <c r="D435" s="80">
        <v>2</v>
      </c>
    </row>
    <row r="436" spans="1:4" x14ac:dyDescent="0.2">
      <c r="A436" s="77">
        <v>259</v>
      </c>
      <c r="B436" s="78">
        <v>94</v>
      </c>
      <c r="C436" s="79" t="s">
        <v>268</v>
      </c>
      <c r="D436" s="80">
        <v>1</v>
      </c>
    </row>
    <row r="437" spans="1:4" x14ac:dyDescent="0.2">
      <c r="A437" s="77">
        <v>259</v>
      </c>
      <c r="B437" s="78">
        <v>167</v>
      </c>
      <c r="C437" s="79" t="s">
        <v>268</v>
      </c>
      <c r="D437" s="80">
        <v>2</v>
      </c>
    </row>
    <row r="438" spans="1:4" x14ac:dyDescent="0.2">
      <c r="A438" s="77">
        <v>260</v>
      </c>
      <c r="B438" s="78">
        <v>59</v>
      </c>
      <c r="C438" s="79" t="s">
        <v>267</v>
      </c>
      <c r="D438" s="80" t="s">
        <v>447</v>
      </c>
    </row>
    <row r="439" spans="1:4" x14ac:dyDescent="0.2">
      <c r="A439" s="77">
        <v>260</v>
      </c>
      <c r="B439" s="78">
        <v>191</v>
      </c>
      <c r="C439" s="79" t="s">
        <v>267</v>
      </c>
      <c r="D439" s="80" t="s">
        <v>447</v>
      </c>
    </row>
    <row r="440" spans="1:4" x14ac:dyDescent="0.2">
      <c r="A440" s="77">
        <v>261</v>
      </c>
      <c r="B440" s="78">
        <v>55</v>
      </c>
      <c r="C440" s="79" t="s">
        <v>267</v>
      </c>
      <c r="D440" s="80">
        <v>1</v>
      </c>
    </row>
    <row r="441" spans="1:4" x14ac:dyDescent="0.2">
      <c r="A441" s="77">
        <v>261</v>
      </c>
      <c r="B441" s="78">
        <v>194</v>
      </c>
      <c r="C441" s="79" t="s">
        <v>267</v>
      </c>
      <c r="D441" s="80" t="s">
        <v>450</v>
      </c>
    </row>
    <row r="442" spans="1:4" x14ac:dyDescent="0.2">
      <c r="A442" s="77">
        <v>262</v>
      </c>
      <c r="B442" s="78">
        <v>57</v>
      </c>
      <c r="C442" s="79" t="s">
        <v>267</v>
      </c>
      <c r="D442" s="80">
        <v>1</v>
      </c>
    </row>
    <row r="443" spans="1:4" x14ac:dyDescent="0.2">
      <c r="A443" s="77">
        <v>262</v>
      </c>
      <c r="B443" s="78">
        <v>196</v>
      </c>
      <c r="C443" s="79" t="s">
        <v>267</v>
      </c>
      <c r="D443" s="80" t="s">
        <v>452</v>
      </c>
    </row>
    <row r="444" spans="1:4" x14ac:dyDescent="0.2">
      <c r="A444" s="77">
        <v>263</v>
      </c>
      <c r="B444" s="78">
        <v>1010</v>
      </c>
      <c r="C444" s="79" t="s">
        <v>267</v>
      </c>
      <c r="D444" s="80">
        <v>2</v>
      </c>
    </row>
    <row r="445" spans="1:4" x14ac:dyDescent="0.2">
      <c r="A445" s="77">
        <v>263</v>
      </c>
      <c r="B445" s="78">
        <v>1011</v>
      </c>
      <c r="C445" s="79" t="s">
        <v>267</v>
      </c>
      <c r="D445" s="80">
        <v>1</v>
      </c>
    </row>
    <row r="446" spans="1:4" x14ac:dyDescent="0.2">
      <c r="A446" s="77">
        <v>264</v>
      </c>
      <c r="B446" s="78">
        <v>1069</v>
      </c>
      <c r="C446" s="79" t="s">
        <v>267</v>
      </c>
      <c r="D446" s="80">
        <v>1</v>
      </c>
    </row>
    <row r="447" spans="1:4" x14ac:dyDescent="0.2">
      <c r="A447" s="77">
        <v>264</v>
      </c>
      <c r="B447" s="78">
        <v>1070</v>
      </c>
      <c r="C447" s="79" t="s">
        <v>267</v>
      </c>
      <c r="D447" s="80">
        <v>2</v>
      </c>
    </row>
    <row r="448" spans="1:4" x14ac:dyDescent="0.2">
      <c r="A448" s="77">
        <v>265</v>
      </c>
      <c r="B448" s="78">
        <v>190</v>
      </c>
      <c r="C448" s="79" t="s">
        <v>269</v>
      </c>
      <c r="D448" s="80" t="s">
        <v>449</v>
      </c>
    </row>
    <row r="449" spans="1:4" x14ac:dyDescent="0.2">
      <c r="A449" s="77">
        <v>266</v>
      </c>
      <c r="B449" s="78">
        <v>191</v>
      </c>
      <c r="C449" s="79" t="s">
        <v>269</v>
      </c>
      <c r="D449" s="80" t="s">
        <v>209</v>
      </c>
    </row>
    <row r="450" spans="1:4" x14ac:dyDescent="0.2">
      <c r="A450" s="77">
        <v>267</v>
      </c>
      <c r="B450" s="78">
        <v>192</v>
      </c>
      <c r="C450" s="79" t="s">
        <v>269</v>
      </c>
      <c r="D450" s="80" t="s">
        <v>209</v>
      </c>
    </row>
    <row r="451" spans="1:4" x14ac:dyDescent="0.2">
      <c r="A451" s="77">
        <v>268</v>
      </c>
      <c r="B451" s="78">
        <v>193</v>
      </c>
      <c r="C451" s="79" t="s">
        <v>269</v>
      </c>
      <c r="D451" s="80" t="s">
        <v>449</v>
      </c>
    </row>
    <row r="452" spans="1:4" x14ac:dyDescent="0.2">
      <c r="A452" s="77">
        <v>269</v>
      </c>
      <c r="B452" s="78">
        <v>194</v>
      </c>
      <c r="C452" s="79" t="s">
        <v>269</v>
      </c>
      <c r="D452" s="80" t="s">
        <v>209</v>
      </c>
    </row>
    <row r="453" spans="1:4" x14ac:dyDescent="0.2">
      <c r="A453" s="77">
        <v>270</v>
      </c>
      <c r="B453" s="78">
        <v>196</v>
      </c>
      <c r="C453" s="79" t="s">
        <v>269</v>
      </c>
      <c r="D453" s="80" t="s">
        <v>449</v>
      </c>
    </row>
    <row r="454" spans="1:4" x14ac:dyDescent="0.2">
      <c r="A454" s="77">
        <v>271</v>
      </c>
      <c r="B454" s="78">
        <v>1088</v>
      </c>
      <c r="C454" s="79" t="s">
        <v>269</v>
      </c>
      <c r="D454" s="80" t="s">
        <v>209</v>
      </c>
    </row>
    <row r="455" spans="1:4" x14ac:dyDescent="0.2">
      <c r="A455" s="77">
        <v>272</v>
      </c>
      <c r="B455" s="78">
        <v>1089</v>
      </c>
      <c r="C455" s="79" t="s">
        <v>269</v>
      </c>
      <c r="D455" s="80" t="s">
        <v>209</v>
      </c>
    </row>
    <row r="456" spans="1:4" x14ac:dyDescent="0.2">
      <c r="A456" s="77">
        <v>273</v>
      </c>
      <c r="B456" s="78">
        <v>1090</v>
      </c>
      <c r="C456" s="79" t="s">
        <v>269</v>
      </c>
      <c r="D456" s="80" t="s">
        <v>209</v>
      </c>
    </row>
    <row r="457" spans="1:4" x14ac:dyDescent="0.2">
      <c r="A457" s="77">
        <v>274</v>
      </c>
      <c r="B457" s="78">
        <v>1115</v>
      </c>
      <c r="C457" s="79" t="s">
        <v>269</v>
      </c>
      <c r="D457" s="80" t="s">
        <v>209</v>
      </c>
    </row>
    <row r="458" spans="1:4" x14ac:dyDescent="0.2">
      <c r="A458" s="77">
        <v>276</v>
      </c>
      <c r="B458" s="78">
        <v>1347</v>
      </c>
      <c r="C458" s="79" t="s">
        <v>269</v>
      </c>
      <c r="D458" s="80" t="s">
        <v>209</v>
      </c>
    </row>
    <row r="459" spans="1:4" x14ac:dyDescent="0.2">
      <c r="A459" s="77">
        <v>277</v>
      </c>
      <c r="B459" s="78">
        <v>52</v>
      </c>
      <c r="C459" s="79" t="s">
        <v>270</v>
      </c>
      <c r="D459" s="80" t="s">
        <v>209</v>
      </c>
    </row>
    <row r="460" spans="1:4" x14ac:dyDescent="0.2">
      <c r="A460" s="77">
        <v>278</v>
      </c>
      <c r="B460" s="78">
        <v>105</v>
      </c>
      <c r="C460" s="79" t="s">
        <v>271</v>
      </c>
      <c r="D460" s="80" t="s">
        <v>209</v>
      </c>
    </row>
    <row r="461" spans="1:4" x14ac:dyDescent="0.2">
      <c r="A461" s="77">
        <v>279</v>
      </c>
      <c r="B461" s="78">
        <v>16</v>
      </c>
      <c r="C461" s="79" t="s">
        <v>272</v>
      </c>
      <c r="D461" s="80" t="s">
        <v>209</v>
      </c>
    </row>
    <row r="462" spans="1:4" x14ac:dyDescent="0.2">
      <c r="A462" s="77">
        <v>280</v>
      </c>
      <c r="B462" s="78">
        <v>170</v>
      </c>
      <c r="C462" s="79" t="s">
        <v>273</v>
      </c>
      <c r="D462" s="80" t="s">
        <v>447</v>
      </c>
    </row>
    <row r="463" spans="1:4" x14ac:dyDescent="0.2">
      <c r="A463" s="77">
        <v>281</v>
      </c>
      <c r="B463" s="78">
        <v>11</v>
      </c>
      <c r="C463" s="79" t="s">
        <v>274</v>
      </c>
      <c r="D463" s="80">
        <v>2</v>
      </c>
    </row>
    <row r="464" spans="1:4" x14ac:dyDescent="0.2">
      <c r="A464" s="77">
        <v>281</v>
      </c>
      <c r="B464" s="78">
        <v>95</v>
      </c>
      <c r="C464" s="79" t="s">
        <v>274</v>
      </c>
      <c r="D464" s="80">
        <v>1</v>
      </c>
    </row>
    <row r="465" spans="1:4" x14ac:dyDescent="0.2">
      <c r="A465" s="77">
        <v>283</v>
      </c>
      <c r="B465" s="78">
        <v>1016</v>
      </c>
      <c r="C465" s="79" t="s">
        <v>275</v>
      </c>
      <c r="D465" s="80">
        <v>1</v>
      </c>
    </row>
    <row r="466" spans="1:4" x14ac:dyDescent="0.2">
      <c r="A466" s="77">
        <v>283</v>
      </c>
      <c r="B466" s="78">
        <v>1017</v>
      </c>
      <c r="C466" s="79" t="s">
        <v>275</v>
      </c>
      <c r="D466" s="80">
        <v>2</v>
      </c>
    </row>
    <row r="467" spans="1:4" x14ac:dyDescent="0.2">
      <c r="A467" s="77">
        <v>284</v>
      </c>
      <c r="B467" s="78">
        <v>177</v>
      </c>
      <c r="C467" s="79" t="s">
        <v>216</v>
      </c>
      <c r="D467" s="80" t="s">
        <v>209</v>
      </c>
    </row>
    <row r="468" spans="1:4" x14ac:dyDescent="0.2">
      <c r="A468" s="77">
        <v>285</v>
      </c>
      <c r="B468" s="78">
        <v>178</v>
      </c>
      <c r="C468" s="79" t="s">
        <v>216</v>
      </c>
      <c r="D468" s="80" t="s">
        <v>447</v>
      </c>
    </row>
    <row r="469" spans="1:4" x14ac:dyDescent="0.2">
      <c r="A469" s="77">
        <v>286</v>
      </c>
      <c r="B469" s="78">
        <v>103</v>
      </c>
      <c r="C469" s="79" t="s">
        <v>276</v>
      </c>
      <c r="D469" s="80" t="s">
        <v>209</v>
      </c>
    </row>
    <row r="470" spans="1:4" x14ac:dyDescent="0.2">
      <c r="A470" s="77">
        <v>287</v>
      </c>
      <c r="B470" s="78">
        <v>1364</v>
      </c>
      <c r="C470" s="79" t="s">
        <v>277</v>
      </c>
      <c r="D470" s="80" t="s">
        <v>209</v>
      </c>
    </row>
    <row r="471" spans="1:4" x14ac:dyDescent="0.2">
      <c r="A471" s="77">
        <v>287</v>
      </c>
      <c r="B471" s="78">
        <v>1402</v>
      </c>
      <c r="C471" s="79" t="s">
        <v>277</v>
      </c>
      <c r="D471" s="80" t="s">
        <v>209</v>
      </c>
    </row>
    <row r="472" spans="1:4" x14ac:dyDescent="0.2">
      <c r="A472" s="77">
        <v>288</v>
      </c>
      <c r="B472" s="78">
        <v>1036</v>
      </c>
      <c r="C472" s="79" t="s">
        <v>278</v>
      </c>
      <c r="D472" s="80" t="s">
        <v>209</v>
      </c>
    </row>
    <row r="473" spans="1:4" x14ac:dyDescent="0.2">
      <c r="A473" s="77">
        <v>289</v>
      </c>
      <c r="B473" s="78">
        <v>1041</v>
      </c>
      <c r="C473" s="79" t="s">
        <v>278</v>
      </c>
      <c r="D473" s="80" t="s">
        <v>209</v>
      </c>
    </row>
    <row r="474" spans="1:4" x14ac:dyDescent="0.2">
      <c r="A474" s="77">
        <v>290</v>
      </c>
      <c r="B474" s="78">
        <v>1050</v>
      </c>
      <c r="C474" s="79" t="s">
        <v>278</v>
      </c>
      <c r="D474" s="80" t="s">
        <v>209</v>
      </c>
    </row>
    <row r="475" spans="1:4" x14ac:dyDescent="0.2">
      <c r="A475" s="77">
        <v>291</v>
      </c>
      <c r="B475" s="78">
        <v>1051</v>
      </c>
      <c r="C475" s="79" t="s">
        <v>278</v>
      </c>
      <c r="D475" s="80" t="s">
        <v>209</v>
      </c>
    </row>
    <row r="476" spans="1:4" x14ac:dyDescent="0.2">
      <c r="A476" s="77">
        <v>292</v>
      </c>
      <c r="B476" s="78">
        <v>1052</v>
      </c>
      <c r="C476" s="79" t="s">
        <v>278</v>
      </c>
      <c r="D476" s="80" t="s">
        <v>209</v>
      </c>
    </row>
    <row r="477" spans="1:4" x14ac:dyDescent="0.2">
      <c r="A477" s="77">
        <v>297</v>
      </c>
      <c r="B477" s="78">
        <v>1367</v>
      </c>
      <c r="C477" s="79" t="s">
        <v>278</v>
      </c>
      <c r="D477" s="80" t="s">
        <v>209</v>
      </c>
    </row>
    <row r="478" spans="1:4" x14ac:dyDescent="0.2">
      <c r="A478" s="77">
        <v>298</v>
      </c>
      <c r="B478" s="78">
        <v>1368</v>
      </c>
      <c r="C478" s="79" t="s">
        <v>278</v>
      </c>
      <c r="D478" s="80" t="s">
        <v>209</v>
      </c>
    </row>
    <row r="479" spans="1:4" x14ac:dyDescent="0.2">
      <c r="A479" s="77">
        <v>299</v>
      </c>
      <c r="B479" s="78">
        <v>1053</v>
      </c>
      <c r="C479" s="79" t="s">
        <v>278</v>
      </c>
      <c r="D479" s="80" t="s">
        <v>209</v>
      </c>
    </row>
    <row r="480" spans="1:4" x14ac:dyDescent="0.2">
      <c r="A480" s="77">
        <v>300</v>
      </c>
      <c r="B480" s="78">
        <v>1080</v>
      </c>
      <c r="C480" s="79" t="s">
        <v>279</v>
      </c>
      <c r="D480" s="80">
        <v>1</v>
      </c>
    </row>
    <row r="481" spans="1:4" x14ac:dyDescent="0.2">
      <c r="A481" s="77">
        <v>300</v>
      </c>
      <c r="B481" s="78">
        <v>1081</v>
      </c>
      <c r="C481" s="79" t="s">
        <v>279</v>
      </c>
      <c r="D481" s="80">
        <v>1</v>
      </c>
    </row>
    <row r="482" spans="1:4" x14ac:dyDescent="0.2">
      <c r="A482" s="77">
        <v>301</v>
      </c>
      <c r="B482" s="78">
        <v>1095</v>
      </c>
      <c r="C482" s="79" t="s">
        <v>280</v>
      </c>
      <c r="D482" s="80">
        <v>1</v>
      </c>
    </row>
    <row r="483" spans="1:4" x14ac:dyDescent="0.2">
      <c r="A483" s="77">
        <v>301</v>
      </c>
      <c r="B483" s="78">
        <v>1096</v>
      </c>
      <c r="C483" s="79" t="s">
        <v>280</v>
      </c>
      <c r="D483" s="80">
        <v>1</v>
      </c>
    </row>
    <row r="484" spans="1:4" x14ac:dyDescent="0.2">
      <c r="A484" s="77">
        <v>302</v>
      </c>
      <c r="B484" s="78">
        <v>1101</v>
      </c>
      <c r="C484" s="79" t="s">
        <v>281</v>
      </c>
      <c r="D484" s="80">
        <v>1</v>
      </c>
    </row>
    <row r="485" spans="1:4" x14ac:dyDescent="0.2">
      <c r="A485" s="77">
        <v>302</v>
      </c>
      <c r="B485" s="78">
        <v>1102</v>
      </c>
      <c r="C485" s="79" t="s">
        <v>281</v>
      </c>
      <c r="D485" s="80">
        <v>1</v>
      </c>
    </row>
    <row r="486" spans="1:4" x14ac:dyDescent="0.2">
      <c r="A486" s="77">
        <v>303</v>
      </c>
      <c r="B486" s="78">
        <v>1054</v>
      </c>
      <c r="C486" s="79" t="s">
        <v>278</v>
      </c>
      <c r="D486" s="80" t="s">
        <v>209</v>
      </c>
    </row>
    <row r="487" spans="1:4" x14ac:dyDescent="0.2">
      <c r="A487" s="77">
        <v>304</v>
      </c>
      <c r="B487" s="78">
        <v>1083</v>
      </c>
      <c r="C487" s="79" t="s">
        <v>278</v>
      </c>
      <c r="D487" s="80" t="s">
        <v>209</v>
      </c>
    </row>
    <row r="488" spans="1:4" x14ac:dyDescent="0.2">
      <c r="A488" s="77">
        <v>305</v>
      </c>
      <c r="B488" s="78">
        <v>1084</v>
      </c>
      <c r="C488" s="79" t="s">
        <v>282</v>
      </c>
      <c r="D488" s="80">
        <v>1</v>
      </c>
    </row>
    <row r="489" spans="1:4" x14ac:dyDescent="0.2">
      <c r="A489" s="77">
        <v>305</v>
      </c>
      <c r="B489" s="78">
        <v>1085</v>
      </c>
      <c r="C489" s="79" t="s">
        <v>282</v>
      </c>
      <c r="D489" s="80">
        <v>2</v>
      </c>
    </row>
    <row r="490" spans="1:4" x14ac:dyDescent="0.2">
      <c r="A490" s="77">
        <v>306</v>
      </c>
      <c r="B490" s="78">
        <v>1086</v>
      </c>
      <c r="C490" s="79" t="s">
        <v>282</v>
      </c>
      <c r="D490" s="80">
        <v>1</v>
      </c>
    </row>
    <row r="491" spans="1:4" x14ac:dyDescent="0.2">
      <c r="A491" s="77">
        <v>306</v>
      </c>
      <c r="B491" s="78">
        <v>1087</v>
      </c>
      <c r="C491" s="79" t="s">
        <v>282</v>
      </c>
      <c r="D491" s="80">
        <v>2</v>
      </c>
    </row>
    <row r="492" spans="1:4" x14ac:dyDescent="0.2">
      <c r="A492" s="77">
        <v>307</v>
      </c>
      <c r="B492" s="78">
        <v>1091</v>
      </c>
      <c r="C492" s="79" t="s">
        <v>282</v>
      </c>
      <c r="D492" s="80">
        <v>1</v>
      </c>
    </row>
    <row r="493" spans="1:4" x14ac:dyDescent="0.2">
      <c r="A493" s="77">
        <v>307</v>
      </c>
      <c r="B493" s="78">
        <v>1092</v>
      </c>
      <c r="C493" s="79" t="s">
        <v>282</v>
      </c>
      <c r="D493" s="80">
        <v>2</v>
      </c>
    </row>
    <row r="494" spans="1:4" x14ac:dyDescent="0.2">
      <c r="A494" s="77">
        <v>308</v>
      </c>
      <c r="B494" s="78">
        <v>1093</v>
      </c>
      <c r="C494" s="79" t="s">
        <v>282</v>
      </c>
      <c r="D494" s="80">
        <v>1</v>
      </c>
    </row>
    <row r="495" spans="1:4" x14ac:dyDescent="0.2">
      <c r="A495" s="77">
        <v>308</v>
      </c>
      <c r="B495" s="78">
        <v>1094</v>
      </c>
      <c r="C495" s="79" t="s">
        <v>282</v>
      </c>
      <c r="D495" s="80">
        <v>2</v>
      </c>
    </row>
    <row r="496" spans="1:4" x14ac:dyDescent="0.2">
      <c r="A496" s="77">
        <v>309</v>
      </c>
      <c r="B496" s="78">
        <v>1098</v>
      </c>
      <c r="C496" s="79" t="s">
        <v>283</v>
      </c>
      <c r="D496" s="80">
        <v>1</v>
      </c>
    </row>
    <row r="497" spans="1:4" x14ac:dyDescent="0.2">
      <c r="A497" s="77">
        <v>309</v>
      </c>
      <c r="B497" s="78">
        <v>1099</v>
      </c>
      <c r="C497" s="79" t="s">
        <v>283</v>
      </c>
      <c r="D497" s="80">
        <v>1</v>
      </c>
    </row>
    <row r="498" spans="1:4" x14ac:dyDescent="0.2">
      <c r="A498" s="77">
        <v>310</v>
      </c>
      <c r="B498" s="78">
        <v>1155</v>
      </c>
      <c r="C498" s="79" t="s">
        <v>284</v>
      </c>
      <c r="D498" s="80">
        <v>2</v>
      </c>
    </row>
    <row r="499" spans="1:4" x14ac:dyDescent="0.2">
      <c r="A499" s="77">
        <v>310</v>
      </c>
      <c r="B499" s="78">
        <v>1156</v>
      </c>
      <c r="C499" s="79" t="s">
        <v>284</v>
      </c>
      <c r="D499" s="80">
        <v>1</v>
      </c>
    </row>
    <row r="500" spans="1:4" x14ac:dyDescent="0.2">
      <c r="A500" s="77">
        <v>312</v>
      </c>
      <c r="B500" s="78">
        <v>1154</v>
      </c>
      <c r="C500" s="79" t="s">
        <v>285</v>
      </c>
      <c r="D500" s="80">
        <v>2</v>
      </c>
    </row>
    <row r="501" spans="1:4" x14ac:dyDescent="0.2">
      <c r="A501" s="77">
        <v>313</v>
      </c>
      <c r="B501" s="78">
        <v>1006</v>
      </c>
      <c r="C501" s="79" t="s">
        <v>286</v>
      </c>
      <c r="D501" s="80" t="s">
        <v>209</v>
      </c>
    </row>
    <row r="502" spans="1:4" x14ac:dyDescent="0.2">
      <c r="A502" s="77">
        <v>314</v>
      </c>
      <c r="B502" s="78">
        <v>104</v>
      </c>
      <c r="C502" s="79" t="s">
        <v>287</v>
      </c>
      <c r="D502" s="80" t="s">
        <v>447</v>
      </c>
    </row>
    <row r="503" spans="1:4" x14ac:dyDescent="0.2">
      <c r="A503" s="77">
        <v>315</v>
      </c>
      <c r="B503" s="78">
        <v>178</v>
      </c>
      <c r="C503" s="79" t="s">
        <v>288</v>
      </c>
      <c r="D503" s="80" t="s">
        <v>447</v>
      </c>
    </row>
    <row r="504" spans="1:4" x14ac:dyDescent="0.2">
      <c r="A504" s="77">
        <v>315</v>
      </c>
      <c r="B504" s="78">
        <v>227</v>
      </c>
      <c r="C504" s="79" t="s">
        <v>288</v>
      </c>
      <c r="D504" s="80" t="s">
        <v>447</v>
      </c>
    </row>
    <row r="505" spans="1:4" x14ac:dyDescent="0.2">
      <c r="A505" s="77">
        <v>316</v>
      </c>
      <c r="B505" s="78">
        <v>53</v>
      </c>
      <c r="C505" s="79" t="s">
        <v>289</v>
      </c>
      <c r="D505" s="80">
        <v>2</v>
      </c>
    </row>
    <row r="506" spans="1:4" x14ac:dyDescent="0.2">
      <c r="A506" s="77">
        <v>316</v>
      </c>
      <c r="B506" s="78">
        <v>198</v>
      </c>
      <c r="C506" s="79" t="s">
        <v>289</v>
      </c>
      <c r="D506" s="80">
        <v>1</v>
      </c>
    </row>
    <row r="507" spans="1:4" x14ac:dyDescent="0.2">
      <c r="A507" s="77">
        <v>317</v>
      </c>
      <c r="B507" s="78">
        <v>70</v>
      </c>
      <c r="C507" s="79" t="s">
        <v>289</v>
      </c>
      <c r="D507" s="80" t="s">
        <v>452</v>
      </c>
    </row>
    <row r="508" spans="1:4" x14ac:dyDescent="0.2">
      <c r="A508" s="77">
        <v>317</v>
      </c>
      <c r="B508" s="78">
        <v>183</v>
      </c>
      <c r="C508" s="79" t="s">
        <v>289</v>
      </c>
      <c r="D508" s="80" t="s">
        <v>453</v>
      </c>
    </row>
    <row r="509" spans="1:4" x14ac:dyDescent="0.2">
      <c r="A509" s="77">
        <v>318</v>
      </c>
      <c r="B509" s="78">
        <v>74</v>
      </c>
      <c r="C509" s="79" t="s">
        <v>289</v>
      </c>
      <c r="D509" s="80">
        <v>1</v>
      </c>
    </row>
    <row r="510" spans="1:4" x14ac:dyDescent="0.2">
      <c r="A510" s="77">
        <v>318</v>
      </c>
      <c r="B510" s="78">
        <v>180</v>
      </c>
      <c r="C510" s="79" t="s">
        <v>289</v>
      </c>
      <c r="D510" s="80">
        <v>1</v>
      </c>
    </row>
    <row r="511" spans="1:4" x14ac:dyDescent="0.2">
      <c r="A511" s="77">
        <v>319</v>
      </c>
      <c r="B511" s="78">
        <v>71</v>
      </c>
      <c r="C511" s="79" t="s">
        <v>290</v>
      </c>
      <c r="D511" s="80" t="s">
        <v>456</v>
      </c>
    </row>
    <row r="512" spans="1:4" x14ac:dyDescent="0.2">
      <c r="A512" s="77">
        <v>319</v>
      </c>
      <c r="B512" s="78">
        <v>183</v>
      </c>
      <c r="C512" s="79" t="s">
        <v>290</v>
      </c>
      <c r="D512" s="80" t="s">
        <v>454</v>
      </c>
    </row>
    <row r="513" spans="1:4" x14ac:dyDescent="0.2">
      <c r="A513" s="77">
        <v>320</v>
      </c>
      <c r="B513" s="78">
        <v>72</v>
      </c>
      <c r="C513" s="79" t="s">
        <v>289</v>
      </c>
      <c r="D513" s="80">
        <v>2</v>
      </c>
    </row>
    <row r="514" spans="1:4" x14ac:dyDescent="0.2">
      <c r="A514" s="77">
        <v>320</v>
      </c>
      <c r="B514" s="78">
        <v>184</v>
      </c>
      <c r="C514" s="79" t="s">
        <v>289</v>
      </c>
      <c r="D514" s="80">
        <v>1</v>
      </c>
    </row>
    <row r="515" spans="1:4" x14ac:dyDescent="0.2">
      <c r="A515" s="77">
        <v>321</v>
      </c>
      <c r="B515" s="78">
        <v>1004</v>
      </c>
      <c r="C515" s="79" t="s">
        <v>289</v>
      </c>
      <c r="D515" s="80">
        <v>1</v>
      </c>
    </row>
    <row r="516" spans="1:4" x14ac:dyDescent="0.2">
      <c r="A516" s="77">
        <v>321</v>
      </c>
      <c r="B516" s="78">
        <v>1005</v>
      </c>
      <c r="C516" s="79" t="s">
        <v>289</v>
      </c>
      <c r="D516" s="80">
        <v>1</v>
      </c>
    </row>
    <row r="517" spans="1:4" x14ac:dyDescent="0.2">
      <c r="A517" s="77">
        <v>322</v>
      </c>
      <c r="B517" s="78">
        <v>1073</v>
      </c>
      <c r="C517" s="79" t="s">
        <v>289</v>
      </c>
      <c r="D517" s="80">
        <v>1</v>
      </c>
    </row>
    <row r="518" spans="1:4" x14ac:dyDescent="0.2">
      <c r="A518" s="77">
        <v>322</v>
      </c>
      <c r="B518" s="78">
        <v>1074</v>
      </c>
      <c r="C518" s="79" t="s">
        <v>289</v>
      </c>
      <c r="D518" s="80">
        <v>1</v>
      </c>
    </row>
    <row r="519" spans="1:4" x14ac:dyDescent="0.2">
      <c r="A519" s="77">
        <v>323</v>
      </c>
      <c r="B519" s="78">
        <v>1284</v>
      </c>
      <c r="C519" s="79" t="s">
        <v>289</v>
      </c>
      <c r="D519" s="80">
        <v>1</v>
      </c>
    </row>
    <row r="520" spans="1:4" x14ac:dyDescent="0.2">
      <c r="A520" s="77">
        <v>323</v>
      </c>
      <c r="B520" s="78">
        <v>1285</v>
      </c>
      <c r="C520" s="79" t="s">
        <v>289</v>
      </c>
      <c r="D520" s="80" t="s">
        <v>455</v>
      </c>
    </row>
    <row r="521" spans="1:4" x14ac:dyDescent="0.2">
      <c r="A521" s="77">
        <v>324</v>
      </c>
      <c r="B521" s="78">
        <v>1007</v>
      </c>
      <c r="C521" s="79" t="s">
        <v>291</v>
      </c>
      <c r="D521" s="80">
        <v>1</v>
      </c>
    </row>
    <row r="522" spans="1:4" x14ac:dyDescent="0.2">
      <c r="A522" s="77">
        <v>325</v>
      </c>
      <c r="B522" s="78">
        <v>183</v>
      </c>
      <c r="C522" s="79" t="s">
        <v>292</v>
      </c>
      <c r="D522" s="80">
        <v>1</v>
      </c>
    </row>
    <row r="523" spans="1:4" x14ac:dyDescent="0.2">
      <c r="A523" s="77">
        <v>325</v>
      </c>
      <c r="B523" s="78">
        <v>186</v>
      </c>
      <c r="C523" s="79" t="s">
        <v>292</v>
      </c>
      <c r="D523" s="80">
        <v>1</v>
      </c>
    </row>
    <row r="524" spans="1:4" x14ac:dyDescent="0.2">
      <c r="A524" s="77">
        <v>325</v>
      </c>
      <c r="B524" s="78">
        <v>206</v>
      </c>
      <c r="C524" s="79" t="s">
        <v>292</v>
      </c>
      <c r="D524" s="80">
        <v>2</v>
      </c>
    </row>
    <row r="525" spans="1:4" x14ac:dyDescent="0.2">
      <c r="A525" s="77">
        <v>326</v>
      </c>
      <c r="B525" s="78">
        <v>184</v>
      </c>
      <c r="C525" s="79" t="s">
        <v>292</v>
      </c>
      <c r="D525" s="80">
        <v>1</v>
      </c>
    </row>
    <row r="526" spans="1:4" x14ac:dyDescent="0.2">
      <c r="A526" s="77">
        <v>326</v>
      </c>
      <c r="B526" s="78">
        <v>187</v>
      </c>
      <c r="C526" s="79" t="s">
        <v>292</v>
      </c>
      <c r="D526" s="80" t="s">
        <v>452</v>
      </c>
    </row>
    <row r="527" spans="1:4" x14ac:dyDescent="0.2">
      <c r="A527" s="77">
        <v>326</v>
      </c>
      <c r="B527" s="78">
        <v>210</v>
      </c>
      <c r="C527" s="79" t="s">
        <v>292</v>
      </c>
      <c r="D527" s="80" t="s">
        <v>452</v>
      </c>
    </row>
    <row r="528" spans="1:4" x14ac:dyDescent="0.2">
      <c r="A528" s="77">
        <v>327</v>
      </c>
      <c r="B528" s="78">
        <v>135</v>
      </c>
      <c r="C528" s="79" t="s">
        <v>292</v>
      </c>
      <c r="D528" s="80">
        <v>1</v>
      </c>
    </row>
    <row r="529" spans="1:4" x14ac:dyDescent="0.2">
      <c r="A529" s="77">
        <v>327</v>
      </c>
      <c r="B529" s="78">
        <v>198</v>
      </c>
      <c r="C529" s="79" t="s">
        <v>292</v>
      </c>
      <c r="D529" s="80">
        <v>1</v>
      </c>
    </row>
    <row r="530" spans="1:4" x14ac:dyDescent="0.2">
      <c r="A530" s="77">
        <v>327</v>
      </c>
      <c r="B530" s="78">
        <v>222</v>
      </c>
      <c r="C530" s="79" t="s">
        <v>292</v>
      </c>
      <c r="D530" s="80">
        <v>2</v>
      </c>
    </row>
    <row r="531" spans="1:4" x14ac:dyDescent="0.2">
      <c r="A531" s="77">
        <v>328</v>
      </c>
      <c r="B531" s="78">
        <v>1022</v>
      </c>
      <c r="C531" s="79" t="s">
        <v>292</v>
      </c>
      <c r="D531" s="80">
        <v>1</v>
      </c>
    </row>
    <row r="532" spans="1:4" x14ac:dyDescent="0.2">
      <c r="A532" s="77">
        <v>328</v>
      </c>
      <c r="B532" s="78">
        <v>1023</v>
      </c>
      <c r="C532" s="79" t="s">
        <v>292</v>
      </c>
      <c r="D532" s="80">
        <v>2</v>
      </c>
    </row>
    <row r="533" spans="1:4" x14ac:dyDescent="0.2">
      <c r="A533" s="77">
        <v>328</v>
      </c>
      <c r="B533" s="78">
        <v>1024</v>
      </c>
      <c r="C533" s="79" t="s">
        <v>292</v>
      </c>
      <c r="D533" s="80">
        <v>1</v>
      </c>
    </row>
    <row r="534" spans="1:4" x14ac:dyDescent="0.2">
      <c r="A534" s="77">
        <v>329</v>
      </c>
      <c r="B534" s="78">
        <v>1027</v>
      </c>
      <c r="C534" s="79" t="s">
        <v>292</v>
      </c>
      <c r="D534" s="80">
        <v>1</v>
      </c>
    </row>
    <row r="535" spans="1:4" x14ac:dyDescent="0.2">
      <c r="A535" s="77">
        <v>329</v>
      </c>
      <c r="B535" s="78">
        <v>1028</v>
      </c>
      <c r="C535" s="79" t="s">
        <v>292</v>
      </c>
      <c r="D535" s="80">
        <v>2</v>
      </c>
    </row>
    <row r="536" spans="1:4" x14ac:dyDescent="0.2">
      <c r="A536" s="77">
        <v>329</v>
      </c>
      <c r="B536" s="78">
        <v>1029</v>
      </c>
      <c r="C536" s="79" t="s">
        <v>292</v>
      </c>
      <c r="D536" s="80">
        <v>1</v>
      </c>
    </row>
    <row r="537" spans="1:4" x14ac:dyDescent="0.2">
      <c r="A537" s="77">
        <v>330</v>
      </c>
      <c r="B537" s="78">
        <v>1075</v>
      </c>
      <c r="C537" s="79" t="s">
        <v>292</v>
      </c>
      <c r="D537" s="80">
        <v>2</v>
      </c>
    </row>
    <row r="538" spans="1:4" x14ac:dyDescent="0.2">
      <c r="A538" s="77">
        <v>330</v>
      </c>
      <c r="B538" s="78">
        <v>1076</v>
      </c>
      <c r="C538" s="79" t="s">
        <v>292</v>
      </c>
      <c r="D538" s="80">
        <v>1</v>
      </c>
    </row>
    <row r="539" spans="1:4" x14ac:dyDescent="0.2">
      <c r="A539" s="77">
        <v>330</v>
      </c>
      <c r="B539" s="78">
        <v>1077</v>
      </c>
      <c r="C539" s="79" t="s">
        <v>292</v>
      </c>
      <c r="D539" s="80">
        <v>2</v>
      </c>
    </row>
    <row r="540" spans="1:4" x14ac:dyDescent="0.2">
      <c r="A540" s="77">
        <v>331</v>
      </c>
      <c r="B540" s="78">
        <v>1167</v>
      </c>
      <c r="C540" s="79" t="s">
        <v>292</v>
      </c>
      <c r="D540" s="80">
        <v>1</v>
      </c>
    </row>
    <row r="541" spans="1:4" x14ac:dyDescent="0.2">
      <c r="A541" s="77">
        <v>331</v>
      </c>
      <c r="B541" s="78">
        <v>1168</v>
      </c>
      <c r="C541" s="79" t="s">
        <v>292</v>
      </c>
      <c r="D541" s="80">
        <v>1</v>
      </c>
    </row>
    <row r="542" spans="1:4" x14ac:dyDescent="0.2">
      <c r="A542" s="77">
        <v>331</v>
      </c>
      <c r="B542" s="78">
        <v>1169</v>
      </c>
      <c r="C542" s="79" t="s">
        <v>292</v>
      </c>
      <c r="D542" s="80">
        <v>2</v>
      </c>
    </row>
    <row r="543" spans="1:4" x14ac:dyDescent="0.2">
      <c r="A543" s="77">
        <v>332</v>
      </c>
      <c r="B543" s="78">
        <v>1235</v>
      </c>
      <c r="C543" s="79" t="s">
        <v>292</v>
      </c>
      <c r="D543" s="80" t="s">
        <v>447</v>
      </c>
    </row>
    <row r="544" spans="1:4" x14ac:dyDescent="0.2">
      <c r="A544" s="77">
        <v>332</v>
      </c>
      <c r="B544" s="78">
        <v>1236</v>
      </c>
      <c r="C544" s="79" t="s">
        <v>292</v>
      </c>
      <c r="D544" s="80" t="s">
        <v>447</v>
      </c>
    </row>
    <row r="545" spans="1:4" x14ac:dyDescent="0.2">
      <c r="A545" s="77">
        <v>332</v>
      </c>
      <c r="B545" s="78">
        <v>1237</v>
      </c>
      <c r="C545" s="79" t="s">
        <v>292</v>
      </c>
      <c r="D545" s="80" t="s">
        <v>447</v>
      </c>
    </row>
    <row r="546" spans="1:4" x14ac:dyDescent="0.2">
      <c r="A546" s="77">
        <v>334</v>
      </c>
      <c r="B546" s="78">
        <v>1131</v>
      </c>
      <c r="C546" s="79" t="s">
        <v>293</v>
      </c>
      <c r="D546" s="80">
        <v>1</v>
      </c>
    </row>
    <row r="547" spans="1:4" x14ac:dyDescent="0.2">
      <c r="A547" s="77">
        <v>334</v>
      </c>
      <c r="B547" s="78">
        <v>1132</v>
      </c>
      <c r="C547" s="79" t="s">
        <v>293</v>
      </c>
      <c r="D547" s="80">
        <v>1</v>
      </c>
    </row>
    <row r="548" spans="1:4" x14ac:dyDescent="0.2">
      <c r="A548" s="77">
        <v>334</v>
      </c>
      <c r="B548" s="78">
        <v>1133</v>
      </c>
      <c r="C548" s="79" t="s">
        <v>293</v>
      </c>
      <c r="D548" s="80">
        <v>2</v>
      </c>
    </row>
    <row r="549" spans="1:4" x14ac:dyDescent="0.2">
      <c r="A549" s="77">
        <v>335</v>
      </c>
      <c r="B549" s="78">
        <v>18</v>
      </c>
      <c r="C549" s="79" t="s">
        <v>294</v>
      </c>
      <c r="D549" s="80">
        <v>1</v>
      </c>
    </row>
    <row r="550" spans="1:4" x14ac:dyDescent="0.2">
      <c r="A550" s="77">
        <v>336</v>
      </c>
      <c r="B550" s="78">
        <v>20</v>
      </c>
      <c r="C550" s="79" t="s">
        <v>295</v>
      </c>
      <c r="D550" s="80" t="s">
        <v>209</v>
      </c>
    </row>
    <row r="551" spans="1:4" x14ac:dyDescent="0.2">
      <c r="A551" s="77">
        <v>337</v>
      </c>
      <c r="B551" s="78">
        <v>82</v>
      </c>
      <c r="C551" s="79" t="s">
        <v>295</v>
      </c>
      <c r="D551" s="80" t="s">
        <v>209</v>
      </c>
    </row>
    <row r="552" spans="1:4" x14ac:dyDescent="0.2">
      <c r="A552" s="77">
        <v>338</v>
      </c>
      <c r="B552" s="78">
        <v>1365</v>
      </c>
      <c r="C552" s="79" t="s">
        <v>296</v>
      </c>
      <c r="D552" s="80">
        <v>2</v>
      </c>
    </row>
    <row r="553" spans="1:4" x14ac:dyDescent="0.2">
      <c r="A553" s="77">
        <v>338</v>
      </c>
      <c r="B553" s="78">
        <v>1366</v>
      </c>
      <c r="C553" s="79" t="s">
        <v>296</v>
      </c>
      <c r="D553" s="80">
        <v>1</v>
      </c>
    </row>
    <row r="554" spans="1:4" x14ac:dyDescent="0.2">
      <c r="A554" s="77">
        <v>339</v>
      </c>
      <c r="B554" s="78">
        <v>1025</v>
      </c>
      <c r="C554" s="79" t="s">
        <v>297</v>
      </c>
      <c r="D554" s="80" t="s">
        <v>209</v>
      </c>
    </row>
    <row r="555" spans="1:4" x14ac:dyDescent="0.2">
      <c r="A555" s="77">
        <v>340</v>
      </c>
      <c r="B555" s="78">
        <v>1030</v>
      </c>
      <c r="C555" s="79" t="s">
        <v>297</v>
      </c>
      <c r="D555" s="80" t="s">
        <v>209</v>
      </c>
    </row>
    <row r="556" spans="1:4" x14ac:dyDescent="0.2">
      <c r="A556" s="77">
        <v>341</v>
      </c>
      <c r="B556" s="78">
        <v>1032</v>
      </c>
      <c r="C556" s="79" t="s">
        <v>297</v>
      </c>
      <c r="D556" s="80" t="s">
        <v>209</v>
      </c>
    </row>
    <row r="557" spans="1:4" x14ac:dyDescent="0.2">
      <c r="A557" s="77">
        <v>342</v>
      </c>
      <c r="B557" s="78">
        <v>1123</v>
      </c>
      <c r="C557" s="79" t="s">
        <v>298</v>
      </c>
      <c r="D557" s="80">
        <v>2</v>
      </c>
    </row>
    <row r="558" spans="1:4" x14ac:dyDescent="0.2">
      <c r="A558" s="77">
        <v>343</v>
      </c>
      <c r="B558" s="78">
        <v>1134</v>
      </c>
      <c r="C558" s="79" t="s">
        <v>299</v>
      </c>
      <c r="D558" s="80">
        <v>2</v>
      </c>
    </row>
    <row r="559" spans="1:4" x14ac:dyDescent="0.2">
      <c r="A559" s="77">
        <v>344</v>
      </c>
      <c r="B559" s="78">
        <v>1135</v>
      </c>
      <c r="C559" s="79" t="s">
        <v>300</v>
      </c>
      <c r="D559" s="80">
        <v>1</v>
      </c>
    </row>
    <row r="560" spans="1:4" x14ac:dyDescent="0.2">
      <c r="A560" s="77">
        <v>344</v>
      </c>
      <c r="B560" s="78">
        <v>1136</v>
      </c>
      <c r="C560" s="79" t="s">
        <v>300</v>
      </c>
      <c r="D560" s="80" t="s">
        <v>209</v>
      </c>
    </row>
    <row r="561" spans="1:4" x14ac:dyDescent="0.2">
      <c r="A561" s="77">
        <v>344</v>
      </c>
      <c r="B561" s="78">
        <v>1137</v>
      </c>
      <c r="C561" s="79" t="s">
        <v>300</v>
      </c>
      <c r="D561" s="80">
        <v>2</v>
      </c>
    </row>
    <row r="562" spans="1:4" x14ac:dyDescent="0.2">
      <c r="A562" s="77">
        <v>345</v>
      </c>
      <c r="B562" s="78">
        <v>1138</v>
      </c>
      <c r="C562" s="79" t="s">
        <v>301</v>
      </c>
      <c r="D562" s="80">
        <v>2</v>
      </c>
    </row>
    <row r="563" spans="1:4" x14ac:dyDescent="0.2">
      <c r="A563" s="77">
        <v>346</v>
      </c>
      <c r="B563" s="78">
        <v>1130</v>
      </c>
      <c r="C563" s="79" t="s">
        <v>302</v>
      </c>
      <c r="D563" s="80" t="s">
        <v>449</v>
      </c>
    </row>
    <row r="564" spans="1:4" x14ac:dyDescent="0.2">
      <c r="A564" s="77">
        <v>347</v>
      </c>
      <c r="B564" s="78">
        <v>48</v>
      </c>
      <c r="C564" s="79" t="s">
        <v>303</v>
      </c>
      <c r="D564" s="80" t="s">
        <v>209</v>
      </c>
    </row>
    <row r="565" spans="1:4" x14ac:dyDescent="0.2">
      <c r="A565" s="77">
        <v>348</v>
      </c>
      <c r="B565" s="78">
        <v>49</v>
      </c>
      <c r="C565" s="79" t="s">
        <v>303</v>
      </c>
      <c r="D565" s="80" t="s">
        <v>209</v>
      </c>
    </row>
    <row r="566" spans="1:4" x14ac:dyDescent="0.2">
      <c r="A566" s="77">
        <v>349</v>
      </c>
      <c r="B566" s="78">
        <v>50</v>
      </c>
      <c r="C566" s="79" t="s">
        <v>247</v>
      </c>
      <c r="D566" s="80">
        <v>1</v>
      </c>
    </row>
    <row r="567" spans="1:4" x14ac:dyDescent="0.2">
      <c r="A567" s="77">
        <v>349</v>
      </c>
      <c r="B567" s="78">
        <v>222</v>
      </c>
      <c r="C567" s="79" t="s">
        <v>247</v>
      </c>
      <c r="D567" s="80">
        <v>2</v>
      </c>
    </row>
    <row r="568" spans="1:4" x14ac:dyDescent="0.2">
      <c r="A568" s="77">
        <v>350</v>
      </c>
      <c r="B568" s="78">
        <v>1047</v>
      </c>
      <c r="C568" s="79" t="s">
        <v>304</v>
      </c>
      <c r="D568" s="80" t="s">
        <v>209</v>
      </c>
    </row>
    <row r="569" spans="1:4" x14ac:dyDescent="0.2">
      <c r="A569" s="77">
        <v>351</v>
      </c>
      <c r="B569" s="78">
        <v>1082</v>
      </c>
      <c r="C569" s="79" t="s">
        <v>305</v>
      </c>
      <c r="D569" s="80">
        <v>1</v>
      </c>
    </row>
    <row r="570" spans="1:4" x14ac:dyDescent="0.2">
      <c r="A570" s="77">
        <v>352</v>
      </c>
      <c r="B570" s="78">
        <v>1097</v>
      </c>
      <c r="C570" s="79" t="s">
        <v>306</v>
      </c>
      <c r="D570" s="80">
        <v>1</v>
      </c>
    </row>
    <row r="571" spans="1:4" x14ac:dyDescent="0.2">
      <c r="A571" s="77">
        <v>353</v>
      </c>
      <c r="B571" s="78">
        <v>1103</v>
      </c>
      <c r="C571" s="79" t="s">
        <v>307</v>
      </c>
      <c r="D571" s="80">
        <v>1</v>
      </c>
    </row>
    <row r="572" spans="1:4" x14ac:dyDescent="0.2">
      <c r="A572" s="77">
        <v>354</v>
      </c>
      <c r="B572" s="78">
        <v>64</v>
      </c>
      <c r="C572" s="79" t="s">
        <v>223</v>
      </c>
      <c r="D572" s="80" t="s">
        <v>447</v>
      </c>
    </row>
    <row r="573" spans="1:4" x14ac:dyDescent="0.2">
      <c r="A573" s="77">
        <v>355</v>
      </c>
      <c r="B573" s="78">
        <v>1392</v>
      </c>
      <c r="C573" s="79" t="s">
        <v>308</v>
      </c>
      <c r="D573" s="80">
        <v>1</v>
      </c>
    </row>
    <row r="574" spans="1:4" x14ac:dyDescent="0.2">
      <c r="A574" s="77">
        <v>355</v>
      </c>
      <c r="B574" s="78">
        <v>1393</v>
      </c>
      <c r="C574" s="79" t="s">
        <v>308</v>
      </c>
      <c r="D574" s="80">
        <v>1</v>
      </c>
    </row>
    <row r="575" spans="1:4" x14ac:dyDescent="0.2">
      <c r="A575" s="77">
        <v>357</v>
      </c>
      <c r="B575" s="78">
        <v>1200</v>
      </c>
      <c r="C575" s="79" t="s">
        <v>309</v>
      </c>
      <c r="D575" s="80" t="s">
        <v>447</v>
      </c>
    </row>
    <row r="576" spans="1:4" x14ac:dyDescent="0.2">
      <c r="A576" s="77">
        <v>357</v>
      </c>
      <c r="B576" s="78">
        <v>1201</v>
      </c>
      <c r="C576" s="79" t="s">
        <v>309</v>
      </c>
      <c r="D576" s="80" t="s">
        <v>447</v>
      </c>
    </row>
    <row r="577" spans="1:4" x14ac:dyDescent="0.2">
      <c r="A577" s="77">
        <v>358</v>
      </c>
      <c r="B577" s="78">
        <v>1202</v>
      </c>
      <c r="C577" s="79" t="s">
        <v>309</v>
      </c>
      <c r="D577" s="80" t="s">
        <v>447</v>
      </c>
    </row>
    <row r="578" spans="1:4" x14ac:dyDescent="0.2">
      <c r="A578" s="77">
        <v>358</v>
      </c>
      <c r="B578" s="78">
        <v>1203</v>
      </c>
      <c r="C578" s="79" t="s">
        <v>309</v>
      </c>
      <c r="D578" s="80" t="s">
        <v>447</v>
      </c>
    </row>
    <row r="579" spans="1:4" x14ac:dyDescent="0.2">
      <c r="A579" s="77">
        <v>359</v>
      </c>
      <c r="B579" s="78">
        <v>1204</v>
      </c>
      <c r="C579" s="79" t="s">
        <v>309</v>
      </c>
      <c r="D579" s="80" t="s">
        <v>447</v>
      </c>
    </row>
    <row r="580" spans="1:4" x14ac:dyDescent="0.2">
      <c r="A580" s="77">
        <v>359</v>
      </c>
      <c r="B580" s="78">
        <v>1205</v>
      </c>
      <c r="C580" s="79" t="s">
        <v>309</v>
      </c>
      <c r="D580" s="80" t="s">
        <v>447</v>
      </c>
    </row>
    <row r="581" spans="1:4" x14ac:dyDescent="0.2">
      <c r="A581" s="77">
        <v>360</v>
      </c>
      <c r="B581" s="78">
        <v>1206</v>
      </c>
      <c r="C581" s="79" t="s">
        <v>309</v>
      </c>
      <c r="D581" s="80" t="s">
        <v>447</v>
      </c>
    </row>
    <row r="582" spans="1:4" x14ac:dyDescent="0.2">
      <c r="A582" s="77">
        <v>360</v>
      </c>
      <c r="B582" s="78">
        <v>1207</v>
      </c>
      <c r="C582" s="79" t="s">
        <v>309</v>
      </c>
      <c r="D582" s="80" t="s">
        <v>447</v>
      </c>
    </row>
    <row r="583" spans="1:4" x14ac:dyDescent="0.2">
      <c r="A583" s="77">
        <v>361</v>
      </c>
      <c r="B583" s="78">
        <v>1208</v>
      </c>
      <c r="C583" s="79" t="s">
        <v>309</v>
      </c>
      <c r="D583" s="80" t="s">
        <v>447</v>
      </c>
    </row>
    <row r="584" spans="1:4" x14ac:dyDescent="0.2">
      <c r="A584" s="77">
        <v>361</v>
      </c>
      <c r="B584" s="78">
        <v>1209</v>
      </c>
      <c r="C584" s="79" t="s">
        <v>309</v>
      </c>
      <c r="D584" s="80" t="s">
        <v>447</v>
      </c>
    </row>
    <row r="585" spans="1:4" x14ac:dyDescent="0.2">
      <c r="A585" s="77">
        <v>362</v>
      </c>
      <c r="B585" s="78">
        <v>1210</v>
      </c>
      <c r="C585" s="79" t="s">
        <v>309</v>
      </c>
      <c r="D585" s="80" t="s">
        <v>447</v>
      </c>
    </row>
    <row r="586" spans="1:4" x14ac:dyDescent="0.2">
      <c r="A586" s="77">
        <v>362</v>
      </c>
      <c r="B586" s="78">
        <v>1211</v>
      </c>
      <c r="C586" s="79" t="s">
        <v>309</v>
      </c>
      <c r="D586" s="80" t="s">
        <v>447</v>
      </c>
    </row>
    <row r="587" spans="1:4" x14ac:dyDescent="0.2">
      <c r="A587" s="77">
        <v>363</v>
      </c>
      <c r="B587" s="78">
        <v>1212</v>
      </c>
      <c r="C587" s="79" t="s">
        <v>309</v>
      </c>
      <c r="D587" s="80" t="s">
        <v>447</v>
      </c>
    </row>
    <row r="588" spans="1:4" x14ac:dyDescent="0.2">
      <c r="A588" s="77">
        <v>363</v>
      </c>
      <c r="B588" s="78">
        <v>1213</v>
      </c>
      <c r="C588" s="79" t="s">
        <v>309</v>
      </c>
      <c r="D588" s="80" t="s">
        <v>447</v>
      </c>
    </row>
    <row r="589" spans="1:4" x14ac:dyDescent="0.2">
      <c r="A589" s="77">
        <v>364</v>
      </c>
      <c r="B589" s="78">
        <v>1214</v>
      </c>
      <c r="C589" s="79" t="s">
        <v>309</v>
      </c>
      <c r="D589" s="80" t="s">
        <v>447</v>
      </c>
    </row>
    <row r="590" spans="1:4" x14ac:dyDescent="0.2">
      <c r="A590" s="77">
        <v>364</v>
      </c>
      <c r="B590" s="78">
        <v>1215</v>
      </c>
      <c r="C590" s="79" t="s">
        <v>309</v>
      </c>
      <c r="D590" s="80" t="s">
        <v>447</v>
      </c>
    </row>
    <row r="591" spans="1:4" x14ac:dyDescent="0.2">
      <c r="A591" s="77">
        <v>365</v>
      </c>
      <c r="B591" s="78">
        <v>1216</v>
      </c>
      <c r="C591" s="79" t="s">
        <v>309</v>
      </c>
      <c r="D591" s="80" t="s">
        <v>447</v>
      </c>
    </row>
    <row r="592" spans="1:4" x14ac:dyDescent="0.2">
      <c r="A592" s="77">
        <v>365</v>
      </c>
      <c r="B592" s="78">
        <v>1217</v>
      </c>
      <c r="C592" s="79" t="s">
        <v>309</v>
      </c>
      <c r="D592" s="80" t="s">
        <v>447</v>
      </c>
    </row>
    <row r="593" spans="1:4" x14ac:dyDescent="0.2">
      <c r="A593" s="77">
        <v>366</v>
      </c>
      <c r="B593" s="78">
        <v>1218</v>
      </c>
      <c r="C593" s="79" t="s">
        <v>309</v>
      </c>
      <c r="D593" s="80" t="s">
        <v>447</v>
      </c>
    </row>
    <row r="594" spans="1:4" x14ac:dyDescent="0.2">
      <c r="A594" s="77">
        <v>366</v>
      </c>
      <c r="B594" s="78">
        <v>1219</v>
      </c>
      <c r="C594" s="79" t="s">
        <v>309</v>
      </c>
      <c r="D594" s="80" t="s">
        <v>447</v>
      </c>
    </row>
    <row r="595" spans="1:4" x14ac:dyDescent="0.2">
      <c r="A595" s="77">
        <v>367</v>
      </c>
      <c r="B595" s="78">
        <v>1220</v>
      </c>
      <c r="C595" s="79" t="s">
        <v>309</v>
      </c>
      <c r="D595" s="80" t="s">
        <v>447</v>
      </c>
    </row>
    <row r="596" spans="1:4" x14ac:dyDescent="0.2">
      <c r="A596" s="77">
        <v>367</v>
      </c>
      <c r="B596" s="78">
        <v>1221</v>
      </c>
      <c r="C596" s="79" t="s">
        <v>309</v>
      </c>
      <c r="D596" s="80" t="s">
        <v>447</v>
      </c>
    </row>
    <row r="597" spans="1:4" x14ac:dyDescent="0.2">
      <c r="A597" s="77">
        <v>368</v>
      </c>
      <c r="B597" s="78">
        <v>1222</v>
      </c>
      <c r="C597" s="79" t="s">
        <v>309</v>
      </c>
      <c r="D597" s="80" t="s">
        <v>447</v>
      </c>
    </row>
    <row r="598" spans="1:4" x14ac:dyDescent="0.2">
      <c r="A598" s="77">
        <v>368</v>
      </c>
      <c r="B598" s="78">
        <v>1223</v>
      </c>
      <c r="C598" s="79" t="s">
        <v>309</v>
      </c>
      <c r="D598" s="80" t="s">
        <v>447</v>
      </c>
    </row>
    <row r="599" spans="1:4" x14ac:dyDescent="0.2">
      <c r="A599" s="77">
        <v>369</v>
      </c>
      <c r="B599" s="78">
        <v>1224</v>
      </c>
      <c r="C599" s="79" t="s">
        <v>309</v>
      </c>
      <c r="D599" s="80" t="s">
        <v>447</v>
      </c>
    </row>
    <row r="600" spans="1:4" x14ac:dyDescent="0.2">
      <c r="A600" s="77">
        <v>369</v>
      </c>
      <c r="B600" s="78">
        <v>1225</v>
      </c>
      <c r="C600" s="79" t="s">
        <v>309</v>
      </c>
      <c r="D600" s="80" t="s">
        <v>447</v>
      </c>
    </row>
    <row r="601" spans="1:4" x14ac:dyDescent="0.2">
      <c r="A601" s="77">
        <v>370</v>
      </c>
      <c r="B601" s="78">
        <v>1226</v>
      </c>
      <c r="C601" s="79" t="s">
        <v>309</v>
      </c>
      <c r="D601" s="80" t="s">
        <v>447</v>
      </c>
    </row>
    <row r="602" spans="1:4" x14ac:dyDescent="0.2">
      <c r="A602" s="77">
        <v>370</v>
      </c>
      <c r="B602" s="78">
        <v>1227</v>
      </c>
      <c r="C602" s="79" t="s">
        <v>309</v>
      </c>
      <c r="D602" s="80" t="s">
        <v>447</v>
      </c>
    </row>
    <row r="603" spans="1:4" x14ac:dyDescent="0.2">
      <c r="A603" s="77">
        <v>371</v>
      </c>
      <c r="B603" s="78">
        <v>1228</v>
      </c>
      <c r="C603" s="79" t="s">
        <v>309</v>
      </c>
      <c r="D603" s="80" t="s">
        <v>447</v>
      </c>
    </row>
    <row r="604" spans="1:4" x14ac:dyDescent="0.2">
      <c r="A604" s="77">
        <v>371</v>
      </c>
      <c r="B604" s="78">
        <v>1229</v>
      </c>
      <c r="C604" s="79" t="s">
        <v>309</v>
      </c>
      <c r="D604" s="80" t="s">
        <v>447</v>
      </c>
    </row>
    <row r="605" spans="1:4" x14ac:dyDescent="0.2">
      <c r="A605" s="77">
        <v>372</v>
      </c>
      <c r="B605" s="78">
        <v>1180</v>
      </c>
      <c r="C605" s="79" t="s">
        <v>289</v>
      </c>
      <c r="D605" s="80">
        <v>1</v>
      </c>
    </row>
    <row r="606" spans="1:4" x14ac:dyDescent="0.2">
      <c r="A606" s="77">
        <v>372</v>
      </c>
      <c r="B606" s="78">
        <v>1181</v>
      </c>
      <c r="C606" s="79" t="s">
        <v>289</v>
      </c>
      <c r="D606" s="80">
        <v>1</v>
      </c>
    </row>
    <row r="607" spans="1:4" x14ac:dyDescent="0.2">
      <c r="A607" s="77">
        <v>373</v>
      </c>
      <c r="B607" s="78">
        <v>31</v>
      </c>
      <c r="C607" s="79" t="s">
        <v>235</v>
      </c>
      <c r="D607" s="80">
        <v>1</v>
      </c>
    </row>
    <row r="608" spans="1:4" x14ac:dyDescent="0.2">
      <c r="A608" s="77">
        <v>373</v>
      </c>
      <c r="B608" s="78">
        <v>213</v>
      </c>
      <c r="C608" s="79" t="s">
        <v>235</v>
      </c>
      <c r="D608" s="80">
        <v>2</v>
      </c>
    </row>
    <row r="609" spans="1:4" x14ac:dyDescent="0.2">
      <c r="A609" s="77">
        <v>374</v>
      </c>
      <c r="B609" s="78">
        <v>30</v>
      </c>
      <c r="C609" s="79" t="s">
        <v>235</v>
      </c>
      <c r="D609" s="80">
        <v>1</v>
      </c>
    </row>
    <row r="610" spans="1:4" x14ac:dyDescent="0.2">
      <c r="A610" s="77">
        <v>374</v>
      </c>
      <c r="B610" s="78">
        <v>214</v>
      </c>
      <c r="C610" s="79" t="s">
        <v>235</v>
      </c>
      <c r="D610" s="80">
        <v>2</v>
      </c>
    </row>
    <row r="611" spans="1:4" x14ac:dyDescent="0.2">
      <c r="A611" s="77">
        <v>375</v>
      </c>
      <c r="B611" s="78">
        <v>32</v>
      </c>
      <c r="C611" s="79" t="s">
        <v>235</v>
      </c>
      <c r="D611" s="80">
        <v>1</v>
      </c>
    </row>
    <row r="612" spans="1:4" x14ac:dyDescent="0.2">
      <c r="A612" s="77">
        <v>375</v>
      </c>
      <c r="B612" s="78">
        <v>215</v>
      </c>
      <c r="C612" s="79" t="s">
        <v>235</v>
      </c>
      <c r="D612" s="80">
        <v>2</v>
      </c>
    </row>
    <row r="613" spans="1:4" x14ac:dyDescent="0.2">
      <c r="A613" s="77">
        <v>376</v>
      </c>
      <c r="B613" s="78">
        <v>34</v>
      </c>
      <c r="C613" s="79" t="s">
        <v>235</v>
      </c>
      <c r="D613" s="80">
        <v>1</v>
      </c>
    </row>
    <row r="614" spans="1:4" x14ac:dyDescent="0.2">
      <c r="A614" s="77">
        <v>376</v>
      </c>
      <c r="B614" s="78">
        <v>216</v>
      </c>
      <c r="C614" s="79" t="s">
        <v>235</v>
      </c>
      <c r="D614" s="80">
        <v>2</v>
      </c>
    </row>
    <row r="615" spans="1:4" x14ac:dyDescent="0.2">
      <c r="A615" s="77">
        <v>377</v>
      </c>
      <c r="B615" s="78">
        <v>35</v>
      </c>
      <c r="C615" s="79" t="s">
        <v>235</v>
      </c>
      <c r="D615" s="80">
        <v>1</v>
      </c>
    </row>
    <row r="616" spans="1:4" x14ac:dyDescent="0.2">
      <c r="A616" s="77">
        <v>377</v>
      </c>
      <c r="B616" s="78">
        <v>217</v>
      </c>
      <c r="C616" s="79" t="s">
        <v>235</v>
      </c>
      <c r="D616" s="80">
        <v>2</v>
      </c>
    </row>
    <row r="617" spans="1:4" x14ac:dyDescent="0.2">
      <c r="A617" s="77">
        <v>378</v>
      </c>
      <c r="B617" s="78">
        <v>36</v>
      </c>
      <c r="C617" s="79" t="s">
        <v>235</v>
      </c>
      <c r="D617" s="80">
        <v>1</v>
      </c>
    </row>
    <row r="618" spans="1:4" x14ac:dyDescent="0.2">
      <c r="A618" s="77">
        <v>378</v>
      </c>
      <c r="B618" s="78">
        <v>218</v>
      </c>
      <c r="C618" s="79" t="s">
        <v>235</v>
      </c>
      <c r="D618" s="80">
        <v>2</v>
      </c>
    </row>
    <row r="619" spans="1:4" x14ac:dyDescent="0.2">
      <c r="A619" s="77">
        <v>380</v>
      </c>
      <c r="B619" s="78">
        <v>37</v>
      </c>
      <c r="C619" s="79" t="s">
        <v>235</v>
      </c>
      <c r="D619" s="80">
        <v>1</v>
      </c>
    </row>
    <row r="620" spans="1:4" x14ac:dyDescent="0.2">
      <c r="A620" s="77">
        <v>380</v>
      </c>
      <c r="B620" s="78">
        <v>220</v>
      </c>
      <c r="C620" s="79" t="s">
        <v>235</v>
      </c>
      <c r="D620" s="80">
        <v>2</v>
      </c>
    </row>
    <row r="621" spans="1:4" x14ac:dyDescent="0.2">
      <c r="A621" s="77">
        <v>381</v>
      </c>
      <c r="B621" s="78">
        <v>1170</v>
      </c>
      <c r="C621" s="79" t="s">
        <v>235</v>
      </c>
      <c r="D621" s="80">
        <v>2</v>
      </c>
    </row>
    <row r="622" spans="1:4" x14ac:dyDescent="0.2">
      <c r="A622" s="77">
        <v>381</v>
      </c>
      <c r="B622" s="78">
        <v>1171</v>
      </c>
      <c r="C622" s="79" t="s">
        <v>235</v>
      </c>
      <c r="D622" s="80">
        <v>1</v>
      </c>
    </row>
    <row r="623" spans="1:4" x14ac:dyDescent="0.2">
      <c r="A623" s="77">
        <v>382</v>
      </c>
      <c r="B623" s="78">
        <v>1172</v>
      </c>
      <c r="C623" s="79" t="s">
        <v>235</v>
      </c>
      <c r="D623" s="80">
        <v>2</v>
      </c>
    </row>
    <row r="624" spans="1:4" x14ac:dyDescent="0.2">
      <c r="A624" s="77">
        <v>382</v>
      </c>
      <c r="B624" s="78">
        <v>1173</v>
      </c>
      <c r="C624" s="79" t="s">
        <v>235</v>
      </c>
      <c r="D624" s="80">
        <v>1</v>
      </c>
    </row>
    <row r="625" spans="1:4" x14ac:dyDescent="0.2">
      <c r="A625" s="77">
        <v>384</v>
      </c>
      <c r="B625" s="78">
        <v>1185</v>
      </c>
      <c r="C625" s="79" t="s">
        <v>247</v>
      </c>
      <c r="D625" s="80">
        <v>1</v>
      </c>
    </row>
    <row r="626" spans="1:4" x14ac:dyDescent="0.2">
      <c r="A626" s="77">
        <v>384</v>
      </c>
      <c r="B626" s="78">
        <v>1186</v>
      </c>
      <c r="C626" s="79" t="s">
        <v>247</v>
      </c>
      <c r="D626" s="80">
        <v>2</v>
      </c>
    </row>
    <row r="627" spans="1:4" x14ac:dyDescent="0.2">
      <c r="A627" s="77">
        <v>385</v>
      </c>
      <c r="B627" s="78">
        <v>1260</v>
      </c>
      <c r="C627" s="79" t="s">
        <v>235</v>
      </c>
      <c r="D627" s="80" t="s">
        <v>447</v>
      </c>
    </row>
    <row r="628" spans="1:4" x14ac:dyDescent="0.2">
      <c r="A628" s="77">
        <v>385</v>
      </c>
      <c r="B628" s="78">
        <v>1261</v>
      </c>
      <c r="C628" s="79" t="s">
        <v>235</v>
      </c>
      <c r="D628" s="80" t="s">
        <v>447</v>
      </c>
    </row>
    <row r="629" spans="1:4" x14ac:dyDescent="0.2">
      <c r="A629" s="77">
        <v>386</v>
      </c>
      <c r="B629" s="78">
        <v>1184</v>
      </c>
      <c r="C629" s="79" t="s">
        <v>216</v>
      </c>
      <c r="D629" s="80" t="s">
        <v>209</v>
      </c>
    </row>
    <row r="630" spans="1:4" x14ac:dyDescent="0.2">
      <c r="A630" s="77">
        <v>387</v>
      </c>
      <c r="B630" s="78">
        <v>1183</v>
      </c>
      <c r="C630" s="79" t="s">
        <v>240</v>
      </c>
      <c r="D630" s="80" t="s">
        <v>209</v>
      </c>
    </row>
    <row r="631" spans="1:4" x14ac:dyDescent="0.2">
      <c r="A631" s="77">
        <v>388</v>
      </c>
      <c r="B631" s="78">
        <v>1262</v>
      </c>
      <c r="C631" s="79" t="s">
        <v>235</v>
      </c>
      <c r="D631" s="80" t="s">
        <v>447</v>
      </c>
    </row>
    <row r="632" spans="1:4" x14ac:dyDescent="0.2">
      <c r="A632" s="77">
        <v>388</v>
      </c>
      <c r="B632" s="78">
        <v>1263</v>
      </c>
      <c r="C632" s="79" t="s">
        <v>235</v>
      </c>
      <c r="D632" s="80" t="s">
        <v>447</v>
      </c>
    </row>
    <row r="633" spans="1:4" x14ac:dyDescent="0.2">
      <c r="A633" s="77">
        <v>389</v>
      </c>
      <c r="B633" s="78">
        <v>1182</v>
      </c>
      <c r="C633" s="79" t="s">
        <v>226</v>
      </c>
      <c r="D633" s="80" t="s">
        <v>209</v>
      </c>
    </row>
    <row r="634" spans="1:4" x14ac:dyDescent="0.2">
      <c r="A634" s="77">
        <v>390</v>
      </c>
      <c r="B634" s="78">
        <v>1291</v>
      </c>
      <c r="C634" s="79" t="s">
        <v>235</v>
      </c>
      <c r="D634" s="80">
        <v>2</v>
      </c>
    </row>
    <row r="635" spans="1:4" x14ac:dyDescent="0.2">
      <c r="A635" s="77">
        <v>390</v>
      </c>
      <c r="B635" s="78">
        <v>1292</v>
      </c>
      <c r="C635" s="79" t="s">
        <v>235</v>
      </c>
      <c r="D635" s="80">
        <v>1</v>
      </c>
    </row>
    <row r="636" spans="1:4" x14ac:dyDescent="0.2">
      <c r="A636" s="77">
        <v>391</v>
      </c>
      <c r="B636" s="78">
        <v>29</v>
      </c>
      <c r="C636" s="79" t="s">
        <v>310</v>
      </c>
      <c r="D636" s="80" t="s">
        <v>209</v>
      </c>
    </row>
    <row r="637" spans="1:4" x14ac:dyDescent="0.2">
      <c r="A637" s="77">
        <v>392</v>
      </c>
      <c r="B637" s="78">
        <v>90</v>
      </c>
      <c r="C637" s="79" t="s">
        <v>311</v>
      </c>
      <c r="D637" s="80">
        <v>1</v>
      </c>
    </row>
    <row r="638" spans="1:4" x14ac:dyDescent="0.2">
      <c r="A638" s="77">
        <v>393</v>
      </c>
      <c r="B638" s="78">
        <v>1</v>
      </c>
      <c r="C638" s="79" t="s">
        <v>312</v>
      </c>
      <c r="D638" s="80">
        <v>1</v>
      </c>
    </row>
    <row r="639" spans="1:4" x14ac:dyDescent="0.2">
      <c r="A639" s="77">
        <v>394</v>
      </c>
      <c r="B639" s="78">
        <v>1176</v>
      </c>
      <c r="C639" s="79" t="s">
        <v>268</v>
      </c>
      <c r="D639" s="80">
        <v>1</v>
      </c>
    </row>
    <row r="640" spans="1:4" x14ac:dyDescent="0.2">
      <c r="A640" s="77">
        <v>394</v>
      </c>
      <c r="B640" s="78">
        <v>1177</v>
      </c>
      <c r="C640" s="79" t="s">
        <v>268</v>
      </c>
      <c r="D640" s="80">
        <v>2</v>
      </c>
    </row>
    <row r="641" spans="1:4" x14ac:dyDescent="0.2">
      <c r="A641" s="77">
        <v>395</v>
      </c>
      <c r="B641" s="78">
        <v>1044</v>
      </c>
      <c r="C641" s="79" t="s">
        <v>313</v>
      </c>
      <c r="D641" s="80">
        <v>2</v>
      </c>
    </row>
    <row r="642" spans="1:4" x14ac:dyDescent="0.2">
      <c r="A642" s="77">
        <v>395</v>
      </c>
      <c r="B642" s="78">
        <v>1045</v>
      </c>
      <c r="C642" s="79" t="s">
        <v>313</v>
      </c>
      <c r="D642" s="80">
        <v>1</v>
      </c>
    </row>
    <row r="643" spans="1:4" x14ac:dyDescent="0.2">
      <c r="A643" s="77">
        <v>395</v>
      </c>
      <c r="B643" s="78">
        <v>1046</v>
      </c>
      <c r="C643" s="79" t="s">
        <v>313</v>
      </c>
      <c r="D643" s="80">
        <v>1</v>
      </c>
    </row>
    <row r="644" spans="1:4" x14ac:dyDescent="0.2">
      <c r="A644" s="77">
        <v>396</v>
      </c>
      <c r="B644" s="78">
        <v>1323</v>
      </c>
      <c r="C644" s="79" t="s">
        <v>245</v>
      </c>
      <c r="D644" s="80">
        <v>1</v>
      </c>
    </row>
    <row r="645" spans="1:4" x14ac:dyDescent="0.2">
      <c r="A645" s="77">
        <v>397</v>
      </c>
      <c r="B645" s="78">
        <v>1346</v>
      </c>
      <c r="C645" s="79" t="s">
        <v>314</v>
      </c>
      <c r="D645" s="80">
        <v>1</v>
      </c>
    </row>
    <row r="646" spans="1:4" x14ac:dyDescent="0.2">
      <c r="A646" s="77">
        <v>398</v>
      </c>
      <c r="B646" s="78">
        <v>72</v>
      </c>
      <c r="C646" s="79" t="s">
        <v>315</v>
      </c>
      <c r="D646" s="80">
        <v>2</v>
      </c>
    </row>
    <row r="647" spans="1:4" x14ac:dyDescent="0.2">
      <c r="A647" s="77">
        <v>399</v>
      </c>
      <c r="B647" s="78">
        <v>27</v>
      </c>
      <c r="C647" s="79" t="s">
        <v>316</v>
      </c>
      <c r="D647" s="80" t="s">
        <v>455</v>
      </c>
    </row>
    <row r="648" spans="1:4" x14ac:dyDescent="0.2">
      <c r="A648" s="77">
        <v>400</v>
      </c>
      <c r="B648" s="78">
        <v>58</v>
      </c>
      <c r="C648" s="79" t="s">
        <v>267</v>
      </c>
      <c r="D648" s="80">
        <v>1</v>
      </c>
    </row>
    <row r="649" spans="1:4" x14ac:dyDescent="0.2">
      <c r="A649" s="77">
        <v>400</v>
      </c>
      <c r="B649" s="78">
        <v>190</v>
      </c>
      <c r="C649" s="79" t="s">
        <v>267</v>
      </c>
      <c r="D649" s="80" t="s">
        <v>452</v>
      </c>
    </row>
    <row r="650" spans="1:4" x14ac:dyDescent="0.2">
      <c r="A650" s="77">
        <v>401</v>
      </c>
      <c r="B650" s="78">
        <v>1157</v>
      </c>
      <c r="C650" s="79" t="s">
        <v>317</v>
      </c>
      <c r="D650" s="80" t="s">
        <v>209</v>
      </c>
    </row>
    <row r="651" spans="1:4" x14ac:dyDescent="0.2">
      <c r="A651" s="77">
        <v>403</v>
      </c>
      <c r="B651" s="78">
        <v>1178</v>
      </c>
      <c r="C651" s="79" t="s">
        <v>222</v>
      </c>
      <c r="D651" s="80">
        <v>1</v>
      </c>
    </row>
    <row r="652" spans="1:4" x14ac:dyDescent="0.2">
      <c r="A652" s="77">
        <v>403</v>
      </c>
      <c r="B652" s="78">
        <v>1179</v>
      </c>
      <c r="C652" s="79" t="s">
        <v>222</v>
      </c>
      <c r="D652" s="80">
        <v>2</v>
      </c>
    </row>
    <row r="653" spans="1:4" x14ac:dyDescent="0.2">
      <c r="A653" s="77">
        <v>404</v>
      </c>
      <c r="B653" s="78">
        <v>1161</v>
      </c>
      <c r="C653" s="79" t="s">
        <v>318</v>
      </c>
      <c r="D653" s="80">
        <v>2</v>
      </c>
    </row>
    <row r="654" spans="1:4" x14ac:dyDescent="0.2">
      <c r="A654" s="77">
        <v>404</v>
      </c>
      <c r="B654" s="78">
        <v>1162</v>
      </c>
      <c r="C654" s="79" t="s">
        <v>318</v>
      </c>
      <c r="D654" s="80">
        <v>1</v>
      </c>
    </row>
    <row r="655" spans="1:4" x14ac:dyDescent="0.2">
      <c r="A655" s="77">
        <v>405</v>
      </c>
      <c r="B655" s="78">
        <v>1163</v>
      </c>
      <c r="C655" s="79" t="s">
        <v>319</v>
      </c>
      <c r="D655" s="80" t="s">
        <v>209</v>
      </c>
    </row>
    <row r="656" spans="1:4" x14ac:dyDescent="0.2">
      <c r="A656" s="77">
        <v>406</v>
      </c>
      <c r="B656" s="78">
        <v>77</v>
      </c>
      <c r="C656" s="79" t="s">
        <v>320</v>
      </c>
      <c r="D656" s="80" t="s">
        <v>209</v>
      </c>
    </row>
    <row r="657" spans="1:4" x14ac:dyDescent="0.2">
      <c r="A657" s="77">
        <v>407</v>
      </c>
      <c r="B657" s="78">
        <v>81</v>
      </c>
      <c r="C657" s="79" t="s">
        <v>321</v>
      </c>
      <c r="D657" s="80" t="s">
        <v>209</v>
      </c>
    </row>
    <row r="658" spans="1:4" x14ac:dyDescent="0.2">
      <c r="A658" s="77">
        <v>408</v>
      </c>
      <c r="B658" s="78">
        <v>87</v>
      </c>
      <c r="C658" s="79" t="s">
        <v>322</v>
      </c>
      <c r="D658" s="80" t="s">
        <v>209</v>
      </c>
    </row>
    <row r="659" spans="1:4" x14ac:dyDescent="0.2">
      <c r="A659" s="77">
        <v>409</v>
      </c>
      <c r="B659" s="78">
        <v>89</v>
      </c>
      <c r="C659" s="79" t="s">
        <v>323</v>
      </c>
      <c r="D659" s="80" t="s">
        <v>209</v>
      </c>
    </row>
    <row r="660" spans="1:4" x14ac:dyDescent="0.2">
      <c r="A660" s="77">
        <v>410</v>
      </c>
      <c r="B660" s="78">
        <v>98</v>
      </c>
      <c r="C660" s="79" t="s">
        <v>324</v>
      </c>
      <c r="D660" s="80" t="s">
        <v>209</v>
      </c>
    </row>
    <row r="661" spans="1:4" x14ac:dyDescent="0.2">
      <c r="A661" s="77">
        <v>411</v>
      </c>
      <c r="B661" s="78">
        <v>106</v>
      </c>
      <c r="C661" s="79" t="s">
        <v>325</v>
      </c>
      <c r="D661" s="80" t="s">
        <v>209</v>
      </c>
    </row>
    <row r="662" spans="1:4" x14ac:dyDescent="0.2">
      <c r="A662" s="77">
        <v>412</v>
      </c>
      <c r="B662" s="78">
        <v>107</v>
      </c>
      <c r="C662" s="79" t="s">
        <v>326</v>
      </c>
      <c r="D662" s="80" t="s">
        <v>209</v>
      </c>
    </row>
    <row r="663" spans="1:4" x14ac:dyDescent="0.2">
      <c r="A663" s="77">
        <v>413</v>
      </c>
      <c r="B663" s="78">
        <v>108</v>
      </c>
      <c r="C663" s="79" t="s">
        <v>327</v>
      </c>
      <c r="D663" s="80" t="s">
        <v>209</v>
      </c>
    </row>
    <row r="664" spans="1:4" x14ac:dyDescent="0.2">
      <c r="A664" s="77">
        <v>414</v>
      </c>
      <c r="B664" s="78">
        <v>110</v>
      </c>
      <c r="C664" s="79" t="s">
        <v>328</v>
      </c>
      <c r="D664" s="80" t="s">
        <v>209</v>
      </c>
    </row>
    <row r="665" spans="1:4" x14ac:dyDescent="0.2">
      <c r="A665" s="77">
        <v>415</v>
      </c>
      <c r="B665" s="78">
        <v>165</v>
      </c>
      <c r="C665" s="79" t="s">
        <v>329</v>
      </c>
      <c r="D665" s="80" t="s">
        <v>209</v>
      </c>
    </row>
    <row r="666" spans="1:4" x14ac:dyDescent="0.2">
      <c r="A666" s="77">
        <v>416</v>
      </c>
      <c r="B666" s="78">
        <v>179</v>
      </c>
      <c r="C666" s="79" t="s">
        <v>330</v>
      </c>
      <c r="D666" s="80" t="s">
        <v>209</v>
      </c>
    </row>
    <row r="667" spans="1:4" x14ac:dyDescent="0.2">
      <c r="A667" s="77">
        <v>417</v>
      </c>
      <c r="B667" s="78">
        <v>209</v>
      </c>
      <c r="C667" s="79" t="s">
        <v>331</v>
      </c>
      <c r="D667" s="80" t="s">
        <v>209</v>
      </c>
    </row>
    <row r="668" spans="1:4" x14ac:dyDescent="0.2">
      <c r="A668" s="77">
        <v>418</v>
      </c>
      <c r="B668" s="78">
        <v>188</v>
      </c>
      <c r="C668" s="79" t="s">
        <v>332</v>
      </c>
      <c r="D668" s="80" t="s">
        <v>209</v>
      </c>
    </row>
    <row r="669" spans="1:4" x14ac:dyDescent="0.2">
      <c r="A669" s="77">
        <v>419</v>
      </c>
      <c r="B669" s="78">
        <v>176</v>
      </c>
      <c r="C669" s="79" t="s">
        <v>333</v>
      </c>
      <c r="D669" s="80" t="s">
        <v>209</v>
      </c>
    </row>
    <row r="670" spans="1:4" x14ac:dyDescent="0.2">
      <c r="A670" s="77">
        <v>420</v>
      </c>
      <c r="B670" s="78">
        <v>253</v>
      </c>
      <c r="C670" s="79" t="s">
        <v>334</v>
      </c>
      <c r="D670" s="80" t="s">
        <v>209</v>
      </c>
    </row>
    <row r="671" spans="1:4" x14ac:dyDescent="0.2">
      <c r="A671" s="77">
        <v>421</v>
      </c>
      <c r="B671" s="78">
        <v>222</v>
      </c>
      <c r="C671" s="79" t="s">
        <v>335</v>
      </c>
      <c r="D671" s="80" t="s">
        <v>209</v>
      </c>
    </row>
    <row r="672" spans="1:4" x14ac:dyDescent="0.2">
      <c r="A672" s="77">
        <v>422</v>
      </c>
      <c r="B672" s="78">
        <v>254</v>
      </c>
      <c r="C672" s="79" t="s">
        <v>336</v>
      </c>
      <c r="D672" s="80" t="s">
        <v>209</v>
      </c>
    </row>
    <row r="673" spans="1:4" x14ac:dyDescent="0.2">
      <c r="A673" s="77">
        <v>423</v>
      </c>
      <c r="B673" s="78">
        <v>255</v>
      </c>
      <c r="C673" s="79" t="s">
        <v>337</v>
      </c>
      <c r="D673" s="80" t="s">
        <v>209</v>
      </c>
    </row>
    <row r="674" spans="1:4" x14ac:dyDescent="0.2">
      <c r="A674" s="77">
        <v>424</v>
      </c>
      <c r="B674" s="78">
        <v>256</v>
      </c>
      <c r="C674" s="79" t="s">
        <v>338</v>
      </c>
      <c r="D674" s="80" t="s">
        <v>209</v>
      </c>
    </row>
    <row r="675" spans="1:4" x14ac:dyDescent="0.2">
      <c r="A675" s="77">
        <v>425</v>
      </c>
      <c r="B675" s="78">
        <v>1100</v>
      </c>
      <c r="C675" s="79" t="s">
        <v>339</v>
      </c>
      <c r="D675" s="80">
        <v>2</v>
      </c>
    </row>
    <row r="676" spans="1:4" x14ac:dyDescent="0.2">
      <c r="A676" s="77">
        <v>426</v>
      </c>
      <c r="B676" s="78">
        <v>1189</v>
      </c>
      <c r="C676" s="79" t="s">
        <v>247</v>
      </c>
      <c r="D676" s="80">
        <v>1</v>
      </c>
    </row>
    <row r="677" spans="1:4" x14ac:dyDescent="0.2">
      <c r="A677" s="77">
        <v>426</v>
      </c>
      <c r="B677" s="78">
        <v>1190</v>
      </c>
      <c r="C677" s="79" t="s">
        <v>247</v>
      </c>
      <c r="D677" s="80">
        <v>2</v>
      </c>
    </row>
    <row r="678" spans="1:4" x14ac:dyDescent="0.2">
      <c r="A678" s="77">
        <v>427</v>
      </c>
      <c r="B678" s="78">
        <v>1118</v>
      </c>
      <c r="C678" s="79" t="s">
        <v>340</v>
      </c>
      <c r="D678" s="80">
        <v>1</v>
      </c>
    </row>
    <row r="679" spans="1:4" x14ac:dyDescent="0.2">
      <c r="A679" s="77">
        <v>427</v>
      </c>
      <c r="B679" s="78">
        <v>1119</v>
      </c>
      <c r="C679" s="79" t="s">
        <v>340</v>
      </c>
      <c r="D679" s="80" t="s">
        <v>450</v>
      </c>
    </row>
    <row r="680" spans="1:4" x14ac:dyDescent="0.2">
      <c r="A680" s="77">
        <v>428</v>
      </c>
      <c r="B680" s="78">
        <v>258</v>
      </c>
      <c r="C680" s="79" t="s">
        <v>341</v>
      </c>
      <c r="D680" s="80" t="s">
        <v>342</v>
      </c>
    </row>
    <row r="681" spans="1:4" x14ac:dyDescent="0.2">
      <c r="A681" s="77">
        <v>428</v>
      </c>
      <c r="B681" s="78">
        <v>259</v>
      </c>
      <c r="C681" s="79" t="s">
        <v>341</v>
      </c>
      <c r="D681" s="80" t="s">
        <v>342</v>
      </c>
    </row>
    <row r="682" spans="1:4" x14ac:dyDescent="0.2">
      <c r="A682" s="77">
        <v>429</v>
      </c>
      <c r="B682" s="78">
        <v>260</v>
      </c>
      <c r="C682" s="79" t="s">
        <v>343</v>
      </c>
      <c r="D682" s="80" t="s">
        <v>342</v>
      </c>
    </row>
    <row r="683" spans="1:4" x14ac:dyDescent="0.2">
      <c r="A683" s="77">
        <v>429</v>
      </c>
      <c r="B683" s="78">
        <v>261</v>
      </c>
      <c r="C683" s="79" t="s">
        <v>343</v>
      </c>
      <c r="D683" s="80" t="s">
        <v>342</v>
      </c>
    </row>
    <row r="684" spans="1:4" x14ac:dyDescent="0.2">
      <c r="A684" s="77">
        <v>430</v>
      </c>
      <c r="B684" s="78">
        <v>264</v>
      </c>
      <c r="C684" s="79" t="s">
        <v>344</v>
      </c>
      <c r="D684" s="80" t="s">
        <v>342</v>
      </c>
    </row>
    <row r="685" spans="1:4" x14ac:dyDescent="0.2">
      <c r="A685" s="77">
        <v>430</v>
      </c>
      <c r="B685" s="78">
        <v>265</v>
      </c>
      <c r="C685" s="79" t="s">
        <v>344</v>
      </c>
      <c r="D685" s="80" t="s">
        <v>342</v>
      </c>
    </row>
    <row r="686" spans="1:4" x14ac:dyDescent="0.2">
      <c r="A686" s="77">
        <v>431</v>
      </c>
      <c r="B686" s="78">
        <v>262</v>
      </c>
      <c r="C686" s="79" t="s">
        <v>345</v>
      </c>
      <c r="D686" s="80" t="s">
        <v>342</v>
      </c>
    </row>
    <row r="687" spans="1:4" x14ac:dyDescent="0.2">
      <c r="A687" s="77">
        <v>431</v>
      </c>
      <c r="B687" s="78">
        <v>263</v>
      </c>
      <c r="C687" s="79" t="s">
        <v>345</v>
      </c>
      <c r="D687" s="80" t="s">
        <v>342</v>
      </c>
    </row>
    <row r="688" spans="1:4" x14ac:dyDescent="0.2">
      <c r="A688" s="77">
        <v>432</v>
      </c>
      <c r="B688" s="78">
        <v>1397</v>
      </c>
      <c r="C688" s="79" t="s">
        <v>247</v>
      </c>
      <c r="D688" s="80">
        <v>1</v>
      </c>
    </row>
    <row r="689" spans="1:4" x14ac:dyDescent="0.2">
      <c r="A689" s="77">
        <v>432</v>
      </c>
      <c r="B689" s="78">
        <v>1398</v>
      </c>
      <c r="C689" s="79" t="s">
        <v>247</v>
      </c>
      <c r="D689" s="80">
        <v>2</v>
      </c>
    </row>
    <row r="690" spans="1:4" x14ac:dyDescent="0.2">
      <c r="A690" s="77">
        <v>434</v>
      </c>
      <c r="B690" s="78">
        <v>269</v>
      </c>
      <c r="C690" s="79" t="s">
        <v>346</v>
      </c>
      <c r="D690" s="80" t="s">
        <v>447</v>
      </c>
    </row>
    <row r="691" spans="1:4" x14ac:dyDescent="0.2">
      <c r="A691" s="77">
        <v>435</v>
      </c>
      <c r="B691" s="78">
        <v>270</v>
      </c>
      <c r="C691" s="79" t="s">
        <v>347</v>
      </c>
      <c r="D691" s="80">
        <v>1</v>
      </c>
    </row>
    <row r="692" spans="1:4" x14ac:dyDescent="0.2">
      <c r="A692" s="77">
        <v>435</v>
      </c>
      <c r="B692" s="78">
        <v>271</v>
      </c>
      <c r="C692" s="79" t="s">
        <v>347</v>
      </c>
      <c r="D692" s="80">
        <v>1</v>
      </c>
    </row>
    <row r="693" spans="1:4" x14ac:dyDescent="0.2">
      <c r="A693" s="77">
        <v>435</v>
      </c>
      <c r="B693" s="78">
        <v>272</v>
      </c>
      <c r="C693" s="79" t="s">
        <v>347</v>
      </c>
      <c r="D693" s="80">
        <v>2</v>
      </c>
    </row>
    <row r="694" spans="1:4" x14ac:dyDescent="0.2">
      <c r="A694" s="77">
        <v>436</v>
      </c>
      <c r="B694" s="78">
        <v>273</v>
      </c>
      <c r="C694" s="79" t="s">
        <v>348</v>
      </c>
      <c r="D694" s="80">
        <v>1</v>
      </c>
    </row>
    <row r="695" spans="1:4" x14ac:dyDescent="0.2">
      <c r="A695" s="77">
        <v>436</v>
      </c>
      <c r="B695" s="78">
        <v>274</v>
      </c>
      <c r="C695" s="79" t="s">
        <v>348</v>
      </c>
      <c r="D695" s="80">
        <v>1</v>
      </c>
    </row>
    <row r="696" spans="1:4" x14ac:dyDescent="0.2">
      <c r="A696" s="77">
        <v>436</v>
      </c>
      <c r="B696" s="78">
        <v>275</v>
      </c>
      <c r="C696" s="79" t="s">
        <v>348</v>
      </c>
      <c r="D696" s="80">
        <v>2</v>
      </c>
    </row>
    <row r="697" spans="1:4" x14ac:dyDescent="0.2">
      <c r="A697" s="77">
        <v>437</v>
      </c>
      <c r="B697" s="78">
        <v>1403</v>
      </c>
      <c r="C697" s="79" t="s">
        <v>349</v>
      </c>
      <c r="D697" s="80">
        <v>2</v>
      </c>
    </row>
    <row r="698" spans="1:4" x14ac:dyDescent="0.2">
      <c r="A698" s="77">
        <v>437</v>
      </c>
      <c r="B698" s="78">
        <v>1404</v>
      </c>
      <c r="C698" s="79" t="s">
        <v>349</v>
      </c>
      <c r="D698" s="80">
        <v>1</v>
      </c>
    </row>
    <row r="699" spans="1:4" x14ac:dyDescent="0.2">
      <c r="A699" s="77">
        <v>437</v>
      </c>
      <c r="B699" s="78">
        <v>1405</v>
      </c>
      <c r="C699" s="79" t="s">
        <v>349</v>
      </c>
      <c r="D699" s="80">
        <v>1</v>
      </c>
    </row>
    <row r="700" spans="1:4" x14ac:dyDescent="0.2">
      <c r="A700" s="77">
        <v>439</v>
      </c>
      <c r="B700" s="78">
        <v>346</v>
      </c>
      <c r="C700" s="79" t="s">
        <v>350</v>
      </c>
      <c r="D700" s="80">
        <v>2</v>
      </c>
    </row>
    <row r="701" spans="1:4" x14ac:dyDescent="0.2">
      <c r="A701" s="77">
        <v>439</v>
      </c>
      <c r="B701" s="78">
        <v>349</v>
      </c>
      <c r="C701" s="79" t="s">
        <v>350</v>
      </c>
      <c r="D701" s="80">
        <v>1</v>
      </c>
    </row>
    <row r="702" spans="1:4" x14ac:dyDescent="0.2">
      <c r="A702" s="77">
        <v>440</v>
      </c>
      <c r="B702" s="78">
        <v>210</v>
      </c>
      <c r="C702" s="79" t="s">
        <v>351</v>
      </c>
      <c r="D702" s="80">
        <v>2</v>
      </c>
    </row>
    <row r="703" spans="1:4" x14ac:dyDescent="0.2">
      <c r="A703" s="77">
        <v>440</v>
      </c>
      <c r="B703" s="78">
        <v>347</v>
      </c>
      <c r="C703" s="79" t="s">
        <v>351</v>
      </c>
      <c r="D703" s="80" t="s">
        <v>447</v>
      </c>
    </row>
    <row r="704" spans="1:4" x14ac:dyDescent="0.2">
      <c r="A704" s="77">
        <v>440</v>
      </c>
      <c r="B704" s="78">
        <v>348</v>
      </c>
      <c r="C704" s="79" t="s">
        <v>351</v>
      </c>
      <c r="D704" s="80" t="s">
        <v>447</v>
      </c>
    </row>
    <row r="705" spans="1:4" x14ac:dyDescent="0.2">
      <c r="A705" s="77">
        <v>441</v>
      </c>
      <c r="B705" s="78">
        <v>206</v>
      </c>
      <c r="C705" s="79" t="s">
        <v>251</v>
      </c>
      <c r="D705" s="80">
        <v>2</v>
      </c>
    </row>
    <row r="706" spans="1:4" x14ac:dyDescent="0.2">
      <c r="A706" s="77">
        <v>441</v>
      </c>
      <c r="B706" s="78">
        <v>350</v>
      </c>
      <c r="C706" s="79" t="s">
        <v>251</v>
      </c>
      <c r="D706" s="80">
        <v>1</v>
      </c>
    </row>
    <row r="707" spans="1:4" x14ac:dyDescent="0.2">
      <c r="A707" s="77">
        <v>441</v>
      </c>
      <c r="B707" s="78">
        <v>351</v>
      </c>
      <c r="C707" s="79" t="s">
        <v>251</v>
      </c>
      <c r="D707" s="80">
        <v>1</v>
      </c>
    </row>
    <row r="708" spans="1:4" x14ac:dyDescent="0.2">
      <c r="A708" s="77">
        <v>441</v>
      </c>
      <c r="B708" s="78">
        <v>352</v>
      </c>
      <c r="C708" s="79" t="s">
        <v>251</v>
      </c>
      <c r="D708" s="80">
        <v>1</v>
      </c>
    </row>
    <row r="709" spans="1:4" x14ac:dyDescent="0.2">
      <c r="A709" s="77">
        <v>442</v>
      </c>
      <c r="B709" s="78">
        <v>356</v>
      </c>
      <c r="C709" s="79" t="s">
        <v>247</v>
      </c>
      <c r="D709" s="80" t="s">
        <v>447</v>
      </c>
    </row>
    <row r="710" spans="1:4" x14ac:dyDescent="0.2">
      <c r="A710" s="77">
        <v>442</v>
      </c>
      <c r="B710" s="78">
        <v>357</v>
      </c>
      <c r="C710" s="79" t="s">
        <v>247</v>
      </c>
      <c r="D710" s="80" t="s">
        <v>447</v>
      </c>
    </row>
    <row r="711" spans="1:4" x14ac:dyDescent="0.2">
      <c r="A711" s="77">
        <v>443</v>
      </c>
      <c r="B711" s="78">
        <v>358</v>
      </c>
      <c r="C711" s="79" t="s">
        <v>289</v>
      </c>
      <c r="D711" s="80">
        <v>1</v>
      </c>
    </row>
    <row r="712" spans="1:4" x14ac:dyDescent="0.2">
      <c r="A712" s="77">
        <v>443</v>
      </c>
      <c r="B712" s="78">
        <v>359</v>
      </c>
      <c r="C712" s="79" t="s">
        <v>289</v>
      </c>
      <c r="D712" s="80" t="s">
        <v>452</v>
      </c>
    </row>
    <row r="713" spans="1:4" x14ac:dyDescent="0.2">
      <c r="A713" s="77">
        <v>444</v>
      </c>
      <c r="B713" s="78">
        <v>208</v>
      </c>
      <c r="C713" s="79" t="s">
        <v>292</v>
      </c>
      <c r="D713" s="80">
        <v>2</v>
      </c>
    </row>
    <row r="714" spans="1:4" x14ac:dyDescent="0.2">
      <c r="A714" s="77">
        <v>444</v>
      </c>
      <c r="B714" s="78">
        <v>358</v>
      </c>
      <c r="C714" s="79" t="s">
        <v>292</v>
      </c>
      <c r="D714" s="80" t="s">
        <v>455</v>
      </c>
    </row>
    <row r="715" spans="1:4" x14ac:dyDescent="0.2">
      <c r="A715" s="77">
        <v>444</v>
      </c>
      <c r="B715" s="78">
        <v>360</v>
      </c>
      <c r="C715" s="79" t="s">
        <v>292</v>
      </c>
      <c r="D715" s="80" t="s">
        <v>455</v>
      </c>
    </row>
    <row r="716" spans="1:4" x14ac:dyDescent="0.2">
      <c r="A716" s="77">
        <v>445</v>
      </c>
      <c r="B716" s="78">
        <v>1406</v>
      </c>
      <c r="C716" s="79" t="s">
        <v>352</v>
      </c>
      <c r="D716" s="80">
        <v>1</v>
      </c>
    </row>
    <row r="717" spans="1:4" x14ac:dyDescent="0.2">
      <c r="A717" s="77">
        <v>445</v>
      </c>
      <c r="B717" s="78">
        <v>1407</v>
      </c>
      <c r="C717" s="79" t="s">
        <v>352</v>
      </c>
      <c r="D717" s="80">
        <v>2</v>
      </c>
    </row>
    <row r="718" spans="1:4" x14ac:dyDescent="0.2">
      <c r="A718" s="77">
        <v>446</v>
      </c>
      <c r="B718" s="78">
        <v>1408</v>
      </c>
      <c r="C718" s="79" t="s">
        <v>352</v>
      </c>
      <c r="D718" s="80">
        <v>1</v>
      </c>
    </row>
    <row r="719" spans="1:4" x14ac:dyDescent="0.2">
      <c r="A719" s="77">
        <v>446</v>
      </c>
      <c r="B719" s="78">
        <v>1409</v>
      </c>
      <c r="C719" s="79" t="s">
        <v>352</v>
      </c>
      <c r="D719" s="80">
        <v>2</v>
      </c>
    </row>
    <row r="720" spans="1:4" x14ac:dyDescent="0.2">
      <c r="A720" s="77">
        <v>447</v>
      </c>
      <c r="B720" s="78">
        <v>206</v>
      </c>
      <c r="C720" s="79" t="s">
        <v>263</v>
      </c>
      <c r="D720" s="80">
        <v>2</v>
      </c>
    </row>
    <row r="721" spans="1:4" x14ac:dyDescent="0.2">
      <c r="A721" s="77">
        <v>448</v>
      </c>
      <c r="B721" s="78">
        <v>1125</v>
      </c>
      <c r="C721" s="79" t="s">
        <v>263</v>
      </c>
      <c r="D721" s="80">
        <v>2</v>
      </c>
    </row>
    <row r="722" spans="1:4" x14ac:dyDescent="0.2">
      <c r="A722" s="77">
        <v>449</v>
      </c>
      <c r="B722" s="78">
        <v>1127</v>
      </c>
      <c r="C722" s="79" t="s">
        <v>263</v>
      </c>
      <c r="D722" s="80">
        <v>2</v>
      </c>
    </row>
    <row r="723" spans="1:4" x14ac:dyDescent="0.2">
      <c r="A723" s="77">
        <v>450</v>
      </c>
      <c r="B723" s="78">
        <v>1129</v>
      </c>
      <c r="C723" s="79" t="s">
        <v>263</v>
      </c>
      <c r="D723" s="80">
        <v>2</v>
      </c>
    </row>
    <row r="724" spans="1:4" x14ac:dyDescent="0.2">
      <c r="A724" s="77">
        <v>451</v>
      </c>
      <c r="B724" s="78">
        <v>1140</v>
      </c>
      <c r="C724" s="79" t="s">
        <v>263</v>
      </c>
      <c r="D724" s="80">
        <v>2</v>
      </c>
    </row>
    <row r="725" spans="1:4" x14ac:dyDescent="0.2">
      <c r="A725" s="77">
        <v>452</v>
      </c>
      <c r="B725" s="78">
        <v>1142</v>
      </c>
      <c r="C725" s="79" t="s">
        <v>263</v>
      </c>
      <c r="D725" s="80">
        <v>2</v>
      </c>
    </row>
    <row r="726" spans="1:4" x14ac:dyDescent="0.2">
      <c r="A726" s="77">
        <v>453</v>
      </c>
      <c r="B726" s="78">
        <v>1144</v>
      </c>
      <c r="C726" s="79" t="s">
        <v>263</v>
      </c>
      <c r="D726" s="80">
        <v>2</v>
      </c>
    </row>
    <row r="727" spans="1:4" x14ac:dyDescent="0.2">
      <c r="A727" s="77">
        <v>454</v>
      </c>
      <c r="B727" s="78">
        <v>1146</v>
      </c>
      <c r="C727" s="79" t="s">
        <v>263</v>
      </c>
      <c r="D727" s="80">
        <v>2</v>
      </c>
    </row>
    <row r="728" spans="1:4" x14ac:dyDescent="0.2">
      <c r="A728" s="77">
        <v>455</v>
      </c>
      <c r="B728" s="78">
        <v>1148</v>
      </c>
      <c r="C728" s="79" t="s">
        <v>263</v>
      </c>
      <c r="D728" s="80">
        <v>2</v>
      </c>
    </row>
    <row r="729" spans="1:4" x14ac:dyDescent="0.2">
      <c r="A729" s="77">
        <v>456</v>
      </c>
      <c r="B729" s="78">
        <v>1150</v>
      </c>
      <c r="C729" s="79" t="s">
        <v>263</v>
      </c>
      <c r="D729" s="80">
        <v>2</v>
      </c>
    </row>
    <row r="730" spans="1:4" x14ac:dyDescent="0.2">
      <c r="A730" s="77">
        <v>459</v>
      </c>
      <c r="B730" s="78">
        <v>1398</v>
      </c>
      <c r="C730" s="79" t="s">
        <v>263</v>
      </c>
      <c r="D730" s="80">
        <v>2</v>
      </c>
    </row>
    <row r="731" spans="1:4" x14ac:dyDescent="0.2">
      <c r="A731" s="77">
        <v>460</v>
      </c>
      <c r="B731" s="78">
        <v>361</v>
      </c>
      <c r="C731" s="79" t="s">
        <v>353</v>
      </c>
      <c r="D731" s="80" t="s">
        <v>209</v>
      </c>
    </row>
    <row r="732" spans="1:4" x14ac:dyDescent="0.2">
      <c r="A732" s="77">
        <v>461</v>
      </c>
      <c r="B732" s="78">
        <v>361</v>
      </c>
      <c r="C732" s="79" t="s">
        <v>353</v>
      </c>
      <c r="D732" s="80" t="s">
        <v>209</v>
      </c>
    </row>
    <row r="733" spans="1:4" x14ac:dyDescent="0.2">
      <c r="A733" s="77">
        <v>462</v>
      </c>
      <c r="B733" s="78">
        <v>362</v>
      </c>
      <c r="C733" s="79" t="s">
        <v>354</v>
      </c>
      <c r="D733" s="80" t="s">
        <v>209</v>
      </c>
    </row>
    <row r="734" spans="1:4" x14ac:dyDescent="0.2">
      <c r="A734" s="77">
        <v>463</v>
      </c>
      <c r="B734" s="78">
        <v>363</v>
      </c>
      <c r="C734" s="79" t="s">
        <v>355</v>
      </c>
      <c r="D734" s="80" t="s">
        <v>209</v>
      </c>
    </row>
    <row r="735" spans="1:4" x14ac:dyDescent="0.2">
      <c r="A735" s="77">
        <v>464</v>
      </c>
      <c r="B735" s="78">
        <v>364</v>
      </c>
      <c r="C735" s="79" t="s">
        <v>356</v>
      </c>
      <c r="D735" s="80">
        <v>1</v>
      </c>
    </row>
    <row r="736" spans="1:4" x14ac:dyDescent="0.2">
      <c r="A736" s="77">
        <v>464</v>
      </c>
      <c r="B736" s="78">
        <v>365</v>
      </c>
      <c r="C736" s="79" t="s">
        <v>356</v>
      </c>
      <c r="D736" s="80">
        <v>1</v>
      </c>
    </row>
    <row r="737" spans="1:4" x14ac:dyDescent="0.2">
      <c r="A737" s="77">
        <v>465</v>
      </c>
      <c r="B737" s="78">
        <v>1410</v>
      </c>
      <c r="C737" s="79" t="s">
        <v>357</v>
      </c>
      <c r="D737" s="80">
        <v>1</v>
      </c>
    </row>
    <row r="738" spans="1:4" x14ac:dyDescent="0.2">
      <c r="A738" s="77">
        <v>465</v>
      </c>
      <c r="B738" s="78">
        <v>1411</v>
      </c>
      <c r="C738" s="79" t="s">
        <v>357</v>
      </c>
      <c r="D738" s="80">
        <v>1</v>
      </c>
    </row>
    <row r="739" spans="1:4" x14ac:dyDescent="0.2">
      <c r="A739" s="77">
        <v>466</v>
      </c>
      <c r="B739" s="78">
        <v>366</v>
      </c>
      <c r="C739" s="79" t="s">
        <v>358</v>
      </c>
      <c r="D739" s="80" t="s">
        <v>447</v>
      </c>
    </row>
    <row r="740" spans="1:4" x14ac:dyDescent="0.2">
      <c r="A740" s="77">
        <v>467</v>
      </c>
      <c r="B740" s="78">
        <v>367</v>
      </c>
      <c r="C740" s="79" t="s">
        <v>358</v>
      </c>
      <c r="D740" s="80" t="s">
        <v>447</v>
      </c>
    </row>
    <row r="741" spans="1:4" x14ac:dyDescent="0.2">
      <c r="A741" s="77">
        <v>468</v>
      </c>
      <c r="B741" s="78">
        <v>368</v>
      </c>
      <c r="C741" s="79" t="s">
        <v>358</v>
      </c>
      <c r="D741" s="80" t="s">
        <v>447</v>
      </c>
    </row>
    <row r="742" spans="1:4" x14ac:dyDescent="0.2">
      <c r="A742" s="77">
        <v>469</v>
      </c>
      <c r="B742" s="78">
        <v>369</v>
      </c>
      <c r="C742" s="79" t="s">
        <v>358</v>
      </c>
      <c r="D742" s="80" t="s">
        <v>447</v>
      </c>
    </row>
    <row r="743" spans="1:4" x14ac:dyDescent="0.2">
      <c r="A743" s="77">
        <v>470</v>
      </c>
      <c r="B743" s="78">
        <v>370</v>
      </c>
      <c r="C743" s="79" t="s">
        <v>358</v>
      </c>
      <c r="D743" s="80" t="s">
        <v>447</v>
      </c>
    </row>
    <row r="744" spans="1:4" x14ac:dyDescent="0.2">
      <c r="A744" s="77">
        <v>473</v>
      </c>
      <c r="B744" s="78">
        <v>1412</v>
      </c>
      <c r="C744" s="79" t="s">
        <v>359</v>
      </c>
      <c r="D744" s="80">
        <v>1</v>
      </c>
    </row>
    <row r="745" spans="1:4" x14ac:dyDescent="0.2">
      <c r="A745" s="77">
        <v>473</v>
      </c>
      <c r="B745" s="78">
        <v>1413</v>
      </c>
      <c r="C745" s="79" t="s">
        <v>359</v>
      </c>
      <c r="D745" s="80">
        <v>2</v>
      </c>
    </row>
    <row r="746" spans="1:4" x14ac:dyDescent="0.2">
      <c r="A746" s="77">
        <v>474</v>
      </c>
      <c r="B746" s="78">
        <v>1414</v>
      </c>
      <c r="C746" s="79" t="s">
        <v>360</v>
      </c>
      <c r="D746" s="80" t="s">
        <v>209</v>
      </c>
    </row>
    <row r="747" spans="1:4" x14ac:dyDescent="0.2">
      <c r="A747" s="77">
        <v>475</v>
      </c>
      <c r="B747" s="78">
        <v>1415</v>
      </c>
      <c r="C747" s="79" t="s">
        <v>361</v>
      </c>
      <c r="D747" s="80">
        <v>1</v>
      </c>
    </row>
    <row r="748" spans="1:4" x14ac:dyDescent="0.2">
      <c r="A748" s="77">
        <v>475</v>
      </c>
      <c r="B748" s="78">
        <v>1416</v>
      </c>
      <c r="C748" s="79" t="s">
        <v>361</v>
      </c>
      <c r="D748" s="80">
        <v>2</v>
      </c>
    </row>
    <row r="749" spans="1:4" x14ac:dyDescent="0.2">
      <c r="A749" s="77">
        <v>476</v>
      </c>
      <c r="B749" s="78">
        <v>1417</v>
      </c>
      <c r="C749" s="79" t="s">
        <v>362</v>
      </c>
      <c r="D749" s="80" t="s">
        <v>209</v>
      </c>
    </row>
    <row r="750" spans="1:4" x14ac:dyDescent="0.2">
      <c r="A750" s="77">
        <v>477</v>
      </c>
      <c r="B750" s="78">
        <v>1418</v>
      </c>
      <c r="C750" s="79" t="s">
        <v>362</v>
      </c>
      <c r="D750" s="80" t="s">
        <v>209</v>
      </c>
    </row>
    <row r="751" spans="1:4" x14ac:dyDescent="0.2">
      <c r="A751" s="77">
        <v>478</v>
      </c>
      <c r="B751" s="78">
        <v>1419</v>
      </c>
      <c r="C751" s="79" t="s">
        <v>292</v>
      </c>
      <c r="D751" s="80">
        <v>1</v>
      </c>
    </row>
    <row r="752" spans="1:4" x14ac:dyDescent="0.2">
      <c r="A752" s="77">
        <v>478</v>
      </c>
      <c r="B752" s="78">
        <v>1420</v>
      </c>
      <c r="C752" s="79" t="s">
        <v>292</v>
      </c>
      <c r="D752" s="80">
        <v>1</v>
      </c>
    </row>
    <row r="753" spans="1:4" x14ac:dyDescent="0.2">
      <c r="A753" s="77">
        <v>478</v>
      </c>
      <c r="B753" s="78">
        <v>1421</v>
      </c>
      <c r="C753" s="79" t="s">
        <v>292</v>
      </c>
      <c r="D753" s="80">
        <v>2</v>
      </c>
    </row>
    <row r="754" spans="1:4" x14ac:dyDescent="0.2">
      <c r="A754" s="77">
        <v>479</v>
      </c>
      <c r="B754" s="78">
        <v>1424</v>
      </c>
      <c r="C754" s="79" t="s">
        <v>350</v>
      </c>
      <c r="D754" s="80">
        <v>2</v>
      </c>
    </row>
    <row r="755" spans="1:4" x14ac:dyDescent="0.2">
      <c r="A755" s="77">
        <v>479</v>
      </c>
      <c r="B755" s="78">
        <v>1425</v>
      </c>
      <c r="C755" s="79" t="s">
        <v>350</v>
      </c>
      <c r="D755" s="80">
        <v>1</v>
      </c>
    </row>
    <row r="756" spans="1:4" x14ac:dyDescent="0.2">
      <c r="A756" s="77">
        <v>480</v>
      </c>
      <c r="B756" s="78">
        <v>1426</v>
      </c>
      <c r="C756" s="79" t="s">
        <v>350</v>
      </c>
      <c r="D756" s="80">
        <v>2</v>
      </c>
    </row>
    <row r="757" spans="1:4" x14ac:dyDescent="0.2">
      <c r="A757" s="77">
        <v>480</v>
      </c>
      <c r="B757" s="78">
        <v>1427</v>
      </c>
      <c r="C757" s="79" t="s">
        <v>350</v>
      </c>
      <c r="D757" s="80">
        <v>1</v>
      </c>
    </row>
    <row r="758" spans="1:4" x14ac:dyDescent="0.2">
      <c r="A758" s="77">
        <v>481</v>
      </c>
      <c r="B758" s="78">
        <v>1428</v>
      </c>
      <c r="C758" s="79" t="s">
        <v>350</v>
      </c>
      <c r="D758" s="80">
        <v>2</v>
      </c>
    </row>
    <row r="759" spans="1:4" x14ac:dyDescent="0.2">
      <c r="A759" s="77">
        <v>481</v>
      </c>
      <c r="B759" s="78">
        <v>1429</v>
      </c>
      <c r="C759" s="79" t="s">
        <v>350</v>
      </c>
      <c r="D759" s="80">
        <v>1</v>
      </c>
    </row>
    <row r="760" spans="1:4" x14ac:dyDescent="0.2">
      <c r="A760" s="77">
        <v>482</v>
      </c>
      <c r="B760" s="78">
        <v>378</v>
      </c>
      <c r="C760" s="79" t="s">
        <v>363</v>
      </c>
      <c r="D760" s="80" t="s">
        <v>364</v>
      </c>
    </row>
    <row r="761" spans="1:4" x14ac:dyDescent="0.2">
      <c r="A761" s="77">
        <v>483</v>
      </c>
      <c r="B761" s="78">
        <v>379</v>
      </c>
      <c r="C761" s="79" t="s">
        <v>365</v>
      </c>
      <c r="D761" s="80" t="s">
        <v>364</v>
      </c>
    </row>
    <row r="762" spans="1:4" x14ac:dyDescent="0.2">
      <c r="A762" s="77">
        <v>484</v>
      </c>
      <c r="B762" s="78">
        <v>380</v>
      </c>
      <c r="C762" s="79" t="s">
        <v>366</v>
      </c>
      <c r="D762" s="80" t="s">
        <v>364</v>
      </c>
    </row>
    <row r="763" spans="1:4" x14ac:dyDescent="0.2">
      <c r="A763" s="77">
        <v>485</v>
      </c>
      <c r="B763" s="78">
        <v>381</v>
      </c>
      <c r="C763" s="79" t="s">
        <v>367</v>
      </c>
      <c r="D763" s="80" t="s">
        <v>364</v>
      </c>
    </row>
    <row r="764" spans="1:4" x14ac:dyDescent="0.2">
      <c r="A764" s="77">
        <v>486</v>
      </c>
      <c r="B764" s="78">
        <v>382</v>
      </c>
      <c r="C764" s="79" t="s">
        <v>368</v>
      </c>
      <c r="D764" s="80" t="s">
        <v>364</v>
      </c>
    </row>
    <row r="765" spans="1:4" x14ac:dyDescent="0.2">
      <c r="A765" s="77">
        <v>487</v>
      </c>
      <c r="B765" s="78">
        <v>383</v>
      </c>
      <c r="C765" s="79" t="s">
        <v>369</v>
      </c>
      <c r="D765" s="80" t="s">
        <v>364</v>
      </c>
    </row>
    <row r="766" spans="1:4" x14ac:dyDescent="0.2">
      <c r="A766" s="77">
        <v>488</v>
      </c>
      <c r="B766" s="78">
        <v>384</v>
      </c>
      <c r="C766" s="79" t="s">
        <v>370</v>
      </c>
      <c r="D766" s="80" t="s">
        <v>364</v>
      </c>
    </row>
    <row r="767" spans="1:4" x14ac:dyDescent="0.2">
      <c r="A767" s="77">
        <v>489</v>
      </c>
      <c r="B767" s="78">
        <v>385</v>
      </c>
      <c r="C767" s="79" t="s">
        <v>371</v>
      </c>
      <c r="D767" s="80" t="s">
        <v>364</v>
      </c>
    </row>
    <row r="768" spans="1:4" x14ac:dyDescent="0.2">
      <c r="A768" s="77">
        <v>490</v>
      </c>
      <c r="B768" s="78">
        <v>386</v>
      </c>
      <c r="C768" s="79" t="s">
        <v>372</v>
      </c>
      <c r="D768" s="80" t="s">
        <v>364</v>
      </c>
    </row>
    <row r="769" spans="1:4" x14ac:dyDescent="0.2">
      <c r="A769" s="77">
        <v>491</v>
      </c>
      <c r="B769" s="78">
        <v>387</v>
      </c>
      <c r="C769" s="79" t="s">
        <v>373</v>
      </c>
      <c r="D769" s="80" t="s">
        <v>364</v>
      </c>
    </row>
    <row r="770" spans="1:4" x14ac:dyDescent="0.2">
      <c r="A770" s="77">
        <v>492</v>
      </c>
      <c r="B770" s="78">
        <v>388</v>
      </c>
      <c r="C770" s="79" t="s">
        <v>374</v>
      </c>
      <c r="D770" s="80" t="s">
        <v>364</v>
      </c>
    </row>
    <row r="771" spans="1:4" x14ac:dyDescent="0.2">
      <c r="A771" s="77">
        <v>493</v>
      </c>
      <c r="B771" s="78">
        <v>389</v>
      </c>
      <c r="C771" s="79" t="s">
        <v>375</v>
      </c>
      <c r="D771" s="80" t="s">
        <v>364</v>
      </c>
    </row>
    <row r="772" spans="1:4" x14ac:dyDescent="0.2">
      <c r="A772" s="77">
        <v>494</v>
      </c>
      <c r="B772" s="78">
        <v>390</v>
      </c>
      <c r="C772" s="79" t="s">
        <v>376</v>
      </c>
      <c r="D772" s="80" t="s">
        <v>364</v>
      </c>
    </row>
    <row r="773" spans="1:4" x14ac:dyDescent="0.2">
      <c r="A773" s="77">
        <v>495</v>
      </c>
      <c r="B773" s="78">
        <v>391</v>
      </c>
      <c r="C773" s="79" t="s">
        <v>377</v>
      </c>
      <c r="D773" s="80" t="s">
        <v>364</v>
      </c>
    </row>
    <row r="774" spans="1:4" x14ac:dyDescent="0.2">
      <c r="A774" s="77">
        <v>496</v>
      </c>
      <c r="B774" s="78">
        <v>392</v>
      </c>
      <c r="C774" s="79" t="s">
        <v>378</v>
      </c>
      <c r="D774" s="80" t="s">
        <v>364</v>
      </c>
    </row>
    <row r="775" spans="1:4" x14ac:dyDescent="0.2">
      <c r="A775" s="77">
        <v>497</v>
      </c>
      <c r="B775" s="78">
        <v>393</v>
      </c>
      <c r="C775" s="79" t="s">
        <v>379</v>
      </c>
      <c r="D775" s="80" t="s">
        <v>364</v>
      </c>
    </row>
    <row r="776" spans="1:4" x14ac:dyDescent="0.2">
      <c r="A776" s="77">
        <v>498</v>
      </c>
      <c r="B776" s="78">
        <v>394</v>
      </c>
      <c r="C776" s="79" t="s">
        <v>380</v>
      </c>
      <c r="D776" s="80" t="s">
        <v>364</v>
      </c>
    </row>
    <row r="777" spans="1:4" x14ac:dyDescent="0.2">
      <c r="A777" s="77">
        <v>701</v>
      </c>
      <c r="B777" s="78">
        <v>343</v>
      </c>
      <c r="C777" s="79" t="s">
        <v>381</v>
      </c>
      <c r="D777" s="80" t="s">
        <v>209</v>
      </c>
    </row>
    <row r="778" spans="1:4" x14ac:dyDescent="0.2">
      <c r="A778" s="77">
        <v>702</v>
      </c>
      <c r="B778" s="78">
        <v>344</v>
      </c>
      <c r="C778" s="79" t="s">
        <v>381</v>
      </c>
      <c r="D778" s="80" t="s">
        <v>209</v>
      </c>
    </row>
    <row r="779" spans="1:4" x14ac:dyDescent="0.2">
      <c r="A779" s="77">
        <v>703</v>
      </c>
      <c r="B779" s="78">
        <v>317</v>
      </c>
      <c r="C779" s="79" t="s">
        <v>315</v>
      </c>
      <c r="D779" s="80" t="s">
        <v>209</v>
      </c>
    </row>
    <row r="780" spans="1:4" x14ac:dyDescent="0.2">
      <c r="A780" s="77">
        <v>704</v>
      </c>
      <c r="B780" s="78">
        <v>318</v>
      </c>
      <c r="C780" s="79" t="s">
        <v>315</v>
      </c>
      <c r="D780" s="80" t="s">
        <v>209</v>
      </c>
    </row>
    <row r="781" spans="1:4" x14ac:dyDescent="0.2">
      <c r="A781" s="77">
        <v>705</v>
      </c>
      <c r="B781" s="78">
        <v>319</v>
      </c>
      <c r="C781" s="79" t="s">
        <v>315</v>
      </c>
      <c r="D781" s="80" t="s">
        <v>209</v>
      </c>
    </row>
    <row r="782" spans="1:4" x14ac:dyDescent="0.2">
      <c r="A782" s="77">
        <v>706</v>
      </c>
      <c r="B782" s="78">
        <v>320</v>
      </c>
      <c r="C782" s="79" t="s">
        <v>315</v>
      </c>
      <c r="D782" s="80" t="s">
        <v>209</v>
      </c>
    </row>
    <row r="783" spans="1:4" x14ac:dyDescent="0.2">
      <c r="A783" s="77">
        <v>707</v>
      </c>
      <c r="B783" s="78">
        <v>321</v>
      </c>
      <c r="C783" s="79" t="s">
        <v>315</v>
      </c>
      <c r="D783" s="80" t="s">
        <v>209</v>
      </c>
    </row>
    <row r="784" spans="1:4" x14ac:dyDescent="0.2">
      <c r="A784" s="77">
        <v>708</v>
      </c>
      <c r="B784" s="78">
        <v>322</v>
      </c>
      <c r="C784" s="79" t="s">
        <v>315</v>
      </c>
      <c r="D784" s="80" t="s">
        <v>209</v>
      </c>
    </row>
    <row r="785" spans="1:4" x14ac:dyDescent="0.2">
      <c r="A785" s="77">
        <v>709</v>
      </c>
      <c r="B785" s="78">
        <v>323</v>
      </c>
      <c r="C785" s="79" t="s">
        <v>315</v>
      </c>
      <c r="D785" s="80" t="s">
        <v>209</v>
      </c>
    </row>
    <row r="786" spans="1:4" x14ac:dyDescent="0.2">
      <c r="A786" s="77">
        <v>710</v>
      </c>
      <c r="B786" s="78">
        <v>324</v>
      </c>
      <c r="C786" s="79" t="s">
        <v>315</v>
      </c>
      <c r="D786" s="80" t="s">
        <v>209</v>
      </c>
    </row>
    <row r="787" spans="1:4" x14ac:dyDescent="0.2">
      <c r="A787" s="77">
        <v>711</v>
      </c>
      <c r="B787" s="78">
        <v>325</v>
      </c>
      <c r="C787" s="79" t="s">
        <v>315</v>
      </c>
      <c r="D787" s="80" t="s">
        <v>209</v>
      </c>
    </row>
    <row r="788" spans="1:4" x14ac:dyDescent="0.2">
      <c r="A788" s="77">
        <v>712</v>
      </c>
      <c r="B788" s="78">
        <v>326</v>
      </c>
      <c r="C788" s="79" t="s">
        <v>382</v>
      </c>
      <c r="D788" s="80" t="s">
        <v>209</v>
      </c>
    </row>
    <row r="789" spans="1:4" x14ac:dyDescent="0.2">
      <c r="A789" s="77">
        <v>713</v>
      </c>
      <c r="B789" s="78">
        <v>328</v>
      </c>
      <c r="C789" s="79" t="s">
        <v>382</v>
      </c>
      <c r="D789" s="80" t="s">
        <v>209</v>
      </c>
    </row>
    <row r="790" spans="1:4" x14ac:dyDescent="0.2">
      <c r="A790" s="77">
        <v>714</v>
      </c>
      <c r="B790" s="78">
        <v>329</v>
      </c>
      <c r="C790" s="79" t="s">
        <v>382</v>
      </c>
      <c r="D790" s="80" t="s">
        <v>209</v>
      </c>
    </row>
    <row r="791" spans="1:4" x14ac:dyDescent="0.2">
      <c r="A791" s="77">
        <v>715</v>
      </c>
      <c r="B791" s="78">
        <v>330</v>
      </c>
      <c r="C791" s="79" t="s">
        <v>382</v>
      </c>
      <c r="D791" s="80" t="s">
        <v>209</v>
      </c>
    </row>
    <row r="792" spans="1:4" x14ac:dyDescent="0.2">
      <c r="A792" s="77">
        <v>716</v>
      </c>
      <c r="B792" s="78">
        <v>339</v>
      </c>
      <c r="C792" s="79" t="s">
        <v>383</v>
      </c>
      <c r="D792" s="80" t="s">
        <v>209</v>
      </c>
    </row>
    <row r="793" spans="1:4" x14ac:dyDescent="0.2">
      <c r="A793" s="77">
        <v>717</v>
      </c>
      <c r="B793" s="78">
        <v>340</v>
      </c>
      <c r="C793" s="79" t="s">
        <v>383</v>
      </c>
      <c r="D793" s="80" t="s">
        <v>209</v>
      </c>
    </row>
    <row r="794" spans="1:4" x14ac:dyDescent="0.2">
      <c r="A794" s="77">
        <v>718</v>
      </c>
      <c r="B794" s="78">
        <v>341</v>
      </c>
      <c r="C794" s="79" t="s">
        <v>384</v>
      </c>
      <c r="D794" s="80" t="s">
        <v>209</v>
      </c>
    </row>
    <row r="795" spans="1:4" x14ac:dyDescent="0.2">
      <c r="A795" s="77">
        <v>719</v>
      </c>
      <c r="B795" s="78">
        <v>342</v>
      </c>
      <c r="C795" s="79" t="s">
        <v>384</v>
      </c>
      <c r="D795" s="80" t="s">
        <v>209</v>
      </c>
    </row>
    <row r="796" spans="1:4" x14ac:dyDescent="0.2">
      <c r="A796" s="77">
        <v>720</v>
      </c>
      <c r="B796" s="78">
        <v>331</v>
      </c>
      <c r="C796" s="79" t="s">
        <v>248</v>
      </c>
      <c r="D796" s="80">
        <v>1</v>
      </c>
    </row>
    <row r="797" spans="1:4" x14ac:dyDescent="0.2">
      <c r="A797" s="77">
        <v>720</v>
      </c>
      <c r="B797" s="78">
        <v>332</v>
      </c>
      <c r="C797" s="79" t="s">
        <v>248</v>
      </c>
      <c r="D797" s="80">
        <v>1</v>
      </c>
    </row>
    <row r="798" spans="1:4" x14ac:dyDescent="0.2">
      <c r="A798" s="77">
        <v>720</v>
      </c>
      <c r="B798" s="78">
        <v>333</v>
      </c>
      <c r="C798" s="79" t="s">
        <v>248</v>
      </c>
      <c r="D798" s="80">
        <v>2</v>
      </c>
    </row>
    <row r="799" spans="1:4" x14ac:dyDescent="0.2">
      <c r="A799" s="77">
        <v>721</v>
      </c>
      <c r="B799" s="78">
        <v>327</v>
      </c>
      <c r="C799" s="79" t="s">
        <v>385</v>
      </c>
      <c r="D799" s="80">
        <v>2</v>
      </c>
    </row>
    <row r="800" spans="1:4" x14ac:dyDescent="0.2">
      <c r="A800" s="77">
        <v>721</v>
      </c>
      <c r="B800" s="78">
        <v>336</v>
      </c>
      <c r="C800" s="79" t="s">
        <v>385</v>
      </c>
      <c r="D800" s="80">
        <v>1</v>
      </c>
    </row>
    <row r="801" spans="1:4" x14ac:dyDescent="0.2">
      <c r="A801" s="77">
        <v>722</v>
      </c>
      <c r="B801" s="78">
        <v>13067</v>
      </c>
      <c r="C801" s="79" t="s">
        <v>385</v>
      </c>
      <c r="D801" s="80">
        <v>2</v>
      </c>
    </row>
    <row r="802" spans="1:4" x14ac:dyDescent="0.2">
      <c r="A802" s="77">
        <v>722</v>
      </c>
      <c r="B802" s="78">
        <v>13068</v>
      </c>
      <c r="C802" s="79" t="s">
        <v>385</v>
      </c>
      <c r="D802" s="80">
        <v>1</v>
      </c>
    </row>
    <row r="803" spans="1:4" x14ac:dyDescent="0.2">
      <c r="A803" s="77">
        <v>723</v>
      </c>
      <c r="B803" s="78">
        <v>13070</v>
      </c>
      <c r="C803" s="79" t="s">
        <v>385</v>
      </c>
      <c r="D803" s="80">
        <v>2</v>
      </c>
    </row>
    <row r="804" spans="1:4" x14ac:dyDescent="0.2">
      <c r="A804" s="77">
        <v>723</v>
      </c>
      <c r="B804" s="78">
        <v>13071</v>
      </c>
      <c r="C804" s="79" t="s">
        <v>385</v>
      </c>
      <c r="D804" s="80">
        <v>1</v>
      </c>
    </row>
    <row r="805" spans="1:4" x14ac:dyDescent="0.2">
      <c r="A805" s="77">
        <v>724</v>
      </c>
      <c r="B805" s="78">
        <v>13073</v>
      </c>
      <c r="C805" s="79" t="s">
        <v>385</v>
      </c>
      <c r="D805" s="80">
        <v>2</v>
      </c>
    </row>
    <row r="806" spans="1:4" x14ac:dyDescent="0.2">
      <c r="A806" s="77">
        <v>724</v>
      </c>
      <c r="B806" s="78">
        <v>13074</v>
      </c>
      <c r="C806" s="79" t="s">
        <v>385</v>
      </c>
      <c r="D806" s="80">
        <v>1</v>
      </c>
    </row>
    <row r="807" spans="1:4" x14ac:dyDescent="0.2">
      <c r="A807" s="77">
        <v>725</v>
      </c>
      <c r="B807" s="78">
        <v>13076</v>
      </c>
      <c r="C807" s="79" t="s">
        <v>385</v>
      </c>
      <c r="D807" s="80">
        <v>2</v>
      </c>
    </row>
    <row r="808" spans="1:4" x14ac:dyDescent="0.2">
      <c r="A808" s="77">
        <v>725</v>
      </c>
      <c r="B808" s="78">
        <v>13077</v>
      </c>
      <c r="C808" s="79" t="s">
        <v>385</v>
      </c>
      <c r="D808" s="80">
        <v>1</v>
      </c>
    </row>
    <row r="809" spans="1:4" x14ac:dyDescent="0.2">
      <c r="A809" s="77">
        <v>726</v>
      </c>
      <c r="B809" s="78">
        <v>13079</v>
      </c>
      <c r="C809" s="79" t="s">
        <v>385</v>
      </c>
      <c r="D809" s="80">
        <v>2</v>
      </c>
    </row>
    <row r="810" spans="1:4" x14ac:dyDescent="0.2">
      <c r="A810" s="77">
        <v>726</v>
      </c>
      <c r="B810" s="78">
        <v>13080</v>
      </c>
      <c r="C810" s="79" t="s">
        <v>385</v>
      </c>
      <c r="D810" s="80">
        <v>1</v>
      </c>
    </row>
    <row r="811" spans="1:4" x14ac:dyDescent="0.2">
      <c r="A811" s="77">
        <v>727</v>
      </c>
      <c r="B811" s="78">
        <v>13032</v>
      </c>
      <c r="C811" s="79" t="s">
        <v>385</v>
      </c>
      <c r="D811" s="80">
        <v>2</v>
      </c>
    </row>
    <row r="812" spans="1:4" x14ac:dyDescent="0.2">
      <c r="A812" s="77">
        <v>727</v>
      </c>
      <c r="B812" s="78">
        <v>13033</v>
      </c>
      <c r="C812" s="79" t="s">
        <v>385</v>
      </c>
      <c r="D812" s="80">
        <v>1</v>
      </c>
    </row>
    <row r="813" spans="1:4" x14ac:dyDescent="0.2">
      <c r="A813" s="77">
        <v>728</v>
      </c>
      <c r="B813" s="78">
        <v>13034</v>
      </c>
      <c r="C813" s="79" t="s">
        <v>386</v>
      </c>
      <c r="D813" s="80">
        <v>2</v>
      </c>
    </row>
    <row r="814" spans="1:4" x14ac:dyDescent="0.2">
      <c r="A814" s="77">
        <v>729</v>
      </c>
      <c r="B814" s="78">
        <v>13035</v>
      </c>
      <c r="C814" s="79" t="s">
        <v>385</v>
      </c>
      <c r="D814" s="80">
        <v>2</v>
      </c>
    </row>
    <row r="815" spans="1:4" x14ac:dyDescent="0.2">
      <c r="A815" s="77">
        <v>729</v>
      </c>
      <c r="B815" s="78">
        <v>13036</v>
      </c>
      <c r="C815" s="79" t="s">
        <v>385</v>
      </c>
      <c r="D815" s="80">
        <v>1</v>
      </c>
    </row>
    <row r="816" spans="1:4" x14ac:dyDescent="0.2">
      <c r="A816" s="77">
        <v>730</v>
      </c>
      <c r="B816" s="78">
        <v>13037</v>
      </c>
      <c r="C816" s="79" t="s">
        <v>386</v>
      </c>
      <c r="D816" s="80">
        <v>2</v>
      </c>
    </row>
    <row r="817" spans="1:4" x14ac:dyDescent="0.2">
      <c r="A817" s="77">
        <v>731</v>
      </c>
      <c r="B817" s="78">
        <v>13038</v>
      </c>
      <c r="C817" s="79" t="s">
        <v>385</v>
      </c>
      <c r="D817" s="80">
        <v>2</v>
      </c>
    </row>
    <row r="818" spans="1:4" x14ac:dyDescent="0.2">
      <c r="A818" s="77">
        <v>731</v>
      </c>
      <c r="B818" s="78">
        <v>13039</v>
      </c>
      <c r="C818" s="79" t="s">
        <v>385</v>
      </c>
      <c r="D818" s="80">
        <v>1</v>
      </c>
    </row>
    <row r="819" spans="1:4" x14ac:dyDescent="0.2">
      <c r="A819" s="77">
        <v>732</v>
      </c>
      <c r="B819" s="78">
        <v>13040</v>
      </c>
      <c r="C819" s="79" t="s">
        <v>386</v>
      </c>
      <c r="D819" s="80">
        <v>2</v>
      </c>
    </row>
    <row r="820" spans="1:4" x14ac:dyDescent="0.2">
      <c r="A820" s="77">
        <v>733</v>
      </c>
      <c r="B820" s="78">
        <v>13041</v>
      </c>
      <c r="C820" s="79" t="s">
        <v>385</v>
      </c>
      <c r="D820" s="80">
        <v>2</v>
      </c>
    </row>
    <row r="821" spans="1:4" x14ac:dyDescent="0.2">
      <c r="A821" s="77">
        <v>733</v>
      </c>
      <c r="B821" s="78">
        <v>13042</v>
      </c>
      <c r="C821" s="79" t="s">
        <v>385</v>
      </c>
      <c r="D821" s="80">
        <v>1</v>
      </c>
    </row>
    <row r="822" spans="1:4" x14ac:dyDescent="0.2">
      <c r="A822" s="77">
        <v>734</v>
      </c>
      <c r="B822" s="78">
        <v>13043</v>
      </c>
      <c r="C822" s="79" t="s">
        <v>386</v>
      </c>
      <c r="D822" s="80">
        <v>2</v>
      </c>
    </row>
    <row r="823" spans="1:4" x14ac:dyDescent="0.2">
      <c r="A823" s="77">
        <v>735</v>
      </c>
      <c r="B823" s="78">
        <v>13044</v>
      </c>
      <c r="C823" s="79" t="s">
        <v>385</v>
      </c>
      <c r="D823" s="80">
        <v>2</v>
      </c>
    </row>
    <row r="824" spans="1:4" x14ac:dyDescent="0.2">
      <c r="A824" s="77">
        <v>735</v>
      </c>
      <c r="B824" s="78">
        <v>13045</v>
      </c>
      <c r="C824" s="79" t="s">
        <v>385</v>
      </c>
      <c r="D824" s="80">
        <v>1</v>
      </c>
    </row>
    <row r="825" spans="1:4" x14ac:dyDescent="0.2">
      <c r="A825" s="77">
        <v>736</v>
      </c>
      <c r="B825" s="78">
        <v>13046</v>
      </c>
      <c r="C825" s="79" t="s">
        <v>386</v>
      </c>
      <c r="D825" s="80">
        <v>2</v>
      </c>
    </row>
    <row r="826" spans="1:4" x14ac:dyDescent="0.2">
      <c r="A826" s="77">
        <v>737</v>
      </c>
      <c r="B826" s="78">
        <v>13047</v>
      </c>
      <c r="C826" s="79" t="s">
        <v>385</v>
      </c>
      <c r="D826" s="80">
        <v>2</v>
      </c>
    </row>
    <row r="827" spans="1:4" x14ac:dyDescent="0.2">
      <c r="A827" s="77">
        <v>737</v>
      </c>
      <c r="B827" s="78">
        <v>13048</v>
      </c>
      <c r="C827" s="79" t="s">
        <v>385</v>
      </c>
      <c r="D827" s="80">
        <v>1</v>
      </c>
    </row>
    <row r="828" spans="1:4" x14ac:dyDescent="0.2">
      <c r="A828" s="77">
        <v>738</v>
      </c>
      <c r="B828" s="78">
        <v>13049</v>
      </c>
      <c r="C828" s="79" t="s">
        <v>386</v>
      </c>
      <c r="D828" s="80">
        <v>2</v>
      </c>
    </row>
    <row r="829" spans="1:4" x14ac:dyDescent="0.2">
      <c r="A829" s="77">
        <v>739</v>
      </c>
      <c r="B829" s="78">
        <v>13050</v>
      </c>
      <c r="C829" s="79" t="s">
        <v>385</v>
      </c>
      <c r="D829" s="80">
        <v>2</v>
      </c>
    </row>
    <row r="830" spans="1:4" x14ac:dyDescent="0.2">
      <c r="A830" s="77">
        <v>739</v>
      </c>
      <c r="B830" s="78">
        <v>13051</v>
      </c>
      <c r="C830" s="79" t="s">
        <v>385</v>
      </c>
      <c r="D830" s="80">
        <v>1</v>
      </c>
    </row>
    <row r="831" spans="1:4" x14ac:dyDescent="0.2">
      <c r="A831" s="77">
        <v>740</v>
      </c>
      <c r="B831" s="78">
        <v>13052</v>
      </c>
      <c r="C831" s="79" t="s">
        <v>386</v>
      </c>
      <c r="D831" s="80">
        <v>2</v>
      </c>
    </row>
    <row r="832" spans="1:4" x14ac:dyDescent="0.2">
      <c r="A832" s="77">
        <v>741</v>
      </c>
      <c r="B832" s="78">
        <v>13053</v>
      </c>
      <c r="C832" s="79" t="s">
        <v>385</v>
      </c>
      <c r="D832" s="80">
        <v>2</v>
      </c>
    </row>
    <row r="833" spans="1:4" x14ac:dyDescent="0.2">
      <c r="A833" s="77">
        <v>741</v>
      </c>
      <c r="B833" s="78">
        <v>13054</v>
      </c>
      <c r="C833" s="79" t="s">
        <v>385</v>
      </c>
      <c r="D833" s="80">
        <v>1</v>
      </c>
    </row>
    <row r="834" spans="1:4" x14ac:dyDescent="0.2">
      <c r="A834" s="77">
        <v>742</v>
      </c>
      <c r="B834" s="78">
        <v>13055</v>
      </c>
      <c r="C834" s="79" t="s">
        <v>386</v>
      </c>
      <c r="D834" s="80">
        <v>2</v>
      </c>
    </row>
    <row r="835" spans="1:4" x14ac:dyDescent="0.2">
      <c r="A835" s="77">
        <v>743</v>
      </c>
      <c r="B835" s="78">
        <v>13056</v>
      </c>
      <c r="C835" s="79" t="s">
        <v>385</v>
      </c>
      <c r="D835" s="80">
        <v>2</v>
      </c>
    </row>
    <row r="836" spans="1:4" x14ac:dyDescent="0.2">
      <c r="A836" s="77">
        <v>743</v>
      </c>
      <c r="B836" s="78">
        <v>13057</v>
      </c>
      <c r="C836" s="79" t="s">
        <v>385</v>
      </c>
      <c r="D836" s="80">
        <v>1</v>
      </c>
    </row>
    <row r="837" spans="1:4" x14ac:dyDescent="0.2">
      <c r="A837" s="77">
        <v>744</v>
      </c>
      <c r="B837" s="78">
        <v>13058</v>
      </c>
      <c r="C837" s="79" t="s">
        <v>386</v>
      </c>
      <c r="D837" s="80">
        <v>2</v>
      </c>
    </row>
    <row r="838" spans="1:4" x14ac:dyDescent="0.2">
      <c r="A838" s="77">
        <v>745</v>
      </c>
      <c r="B838" s="78">
        <v>13059</v>
      </c>
      <c r="C838" s="79" t="s">
        <v>385</v>
      </c>
      <c r="D838" s="80">
        <v>2</v>
      </c>
    </row>
    <row r="839" spans="1:4" x14ac:dyDescent="0.2">
      <c r="A839" s="77">
        <v>745</v>
      </c>
      <c r="B839" s="78">
        <v>13060</v>
      </c>
      <c r="C839" s="79" t="s">
        <v>385</v>
      </c>
      <c r="D839" s="80">
        <v>1</v>
      </c>
    </row>
    <row r="840" spans="1:4" x14ac:dyDescent="0.2">
      <c r="A840" s="77">
        <v>746</v>
      </c>
      <c r="B840" s="78">
        <v>13061</v>
      </c>
      <c r="C840" s="79" t="s">
        <v>386</v>
      </c>
      <c r="D840" s="80">
        <v>2</v>
      </c>
    </row>
    <row r="841" spans="1:4" x14ac:dyDescent="0.2">
      <c r="A841" s="77">
        <v>747</v>
      </c>
      <c r="B841" s="78">
        <v>13062</v>
      </c>
      <c r="C841" s="79" t="s">
        <v>385</v>
      </c>
      <c r="D841" s="80">
        <v>2</v>
      </c>
    </row>
    <row r="842" spans="1:4" x14ac:dyDescent="0.2">
      <c r="A842" s="77">
        <v>747</v>
      </c>
      <c r="B842" s="78">
        <v>13063</v>
      </c>
      <c r="C842" s="79" t="s">
        <v>385</v>
      </c>
      <c r="D842" s="80">
        <v>1</v>
      </c>
    </row>
    <row r="843" spans="1:4" x14ac:dyDescent="0.2">
      <c r="A843" s="77">
        <v>748</v>
      </c>
      <c r="B843" s="78">
        <v>13064</v>
      </c>
      <c r="C843" s="79" t="s">
        <v>385</v>
      </c>
      <c r="D843" s="80">
        <v>2</v>
      </c>
    </row>
    <row r="844" spans="1:4" x14ac:dyDescent="0.2">
      <c r="A844" s="77">
        <v>748</v>
      </c>
      <c r="B844" s="78">
        <v>13065</v>
      </c>
      <c r="C844" s="79" t="s">
        <v>385</v>
      </c>
      <c r="D844" s="80">
        <v>1</v>
      </c>
    </row>
    <row r="845" spans="1:4" x14ac:dyDescent="0.2">
      <c r="A845" s="77">
        <v>749</v>
      </c>
      <c r="B845" s="78">
        <v>13066</v>
      </c>
      <c r="C845" s="79" t="s">
        <v>386</v>
      </c>
      <c r="D845" s="80">
        <v>2</v>
      </c>
    </row>
    <row r="846" spans="1:4" x14ac:dyDescent="0.2">
      <c r="A846" s="77">
        <v>752</v>
      </c>
      <c r="B846" s="78">
        <v>13011</v>
      </c>
      <c r="C846" s="79" t="s">
        <v>385</v>
      </c>
      <c r="D846" s="80">
        <v>2</v>
      </c>
    </row>
    <row r="847" spans="1:4" x14ac:dyDescent="0.2">
      <c r="A847" s="77">
        <v>752</v>
      </c>
      <c r="B847" s="78">
        <v>13012</v>
      </c>
      <c r="C847" s="79" t="s">
        <v>385</v>
      </c>
      <c r="D847" s="80">
        <v>1</v>
      </c>
    </row>
    <row r="848" spans="1:4" x14ac:dyDescent="0.2">
      <c r="A848" s="77">
        <v>753</v>
      </c>
      <c r="B848" s="78">
        <v>13013</v>
      </c>
      <c r="C848" s="79" t="s">
        <v>387</v>
      </c>
      <c r="D848" s="80">
        <v>2</v>
      </c>
    </row>
    <row r="849" spans="1:4" x14ac:dyDescent="0.2">
      <c r="A849" s="77">
        <v>754</v>
      </c>
      <c r="B849" s="78">
        <v>13014</v>
      </c>
      <c r="C849" s="79" t="s">
        <v>385</v>
      </c>
      <c r="D849" s="80">
        <v>2</v>
      </c>
    </row>
    <row r="850" spans="1:4" x14ac:dyDescent="0.2">
      <c r="A850" s="77">
        <v>754</v>
      </c>
      <c r="B850" s="78">
        <v>13015</v>
      </c>
      <c r="C850" s="79" t="s">
        <v>385</v>
      </c>
      <c r="D850" s="80">
        <v>1</v>
      </c>
    </row>
    <row r="851" spans="1:4" x14ac:dyDescent="0.2">
      <c r="A851" s="77">
        <v>755</v>
      </c>
      <c r="B851" s="78">
        <v>13016</v>
      </c>
      <c r="C851" s="79" t="s">
        <v>387</v>
      </c>
      <c r="D851" s="80">
        <v>2</v>
      </c>
    </row>
    <row r="852" spans="1:4" x14ac:dyDescent="0.2">
      <c r="A852" s="77">
        <v>756</v>
      </c>
      <c r="B852" s="78">
        <v>13017</v>
      </c>
      <c r="C852" s="79" t="s">
        <v>385</v>
      </c>
      <c r="D852" s="80">
        <v>2</v>
      </c>
    </row>
    <row r="853" spans="1:4" x14ac:dyDescent="0.2">
      <c r="A853" s="77">
        <v>756</v>
      </c>
      <c r="B853" s="78">
        <v>13018</v>
      </c>
      <c r="C853" s="79" t="s">
        <v>385</v>
      </c>
      <c r="D853" s="80">
        <v>1</v>
      </c>
    </row>
    <row r="854" spans="1:4" x14ac:dyDescent="0.2">
      <c r="A854" s="77">
        <v>757</v>
      </c>
      <c r="B854" s="78">
        <v>13019</v>
      </c>
      <c r="C854" s="79" t="s">
        <v>387</v>
      </c>
      <c r="D854" s="80">
        <v>2</v>
      </c>
    </row>
    <row r="855" spans="1:4" x14ac:dyDescent="0.2">
      <c r="A855" s="77">
        <v>758</v>
      </c>
      <c r="B855" s="78">
        <v>13020</v>
      </c>
      <c r="C855" s="79" t="s">
        <v>385</v>
      </c>
      <c r="D855" s="80">
        <v>2</v>
      </c>
    </row>
    <row r="856" spans="1:4" x14ac:dyDescent="0.2">
      <c r="A856" s="77">
        <v>758</v>
      </c>
      <c r="B856" s="78">
        <v>13021</v>
      </c>
      <c r="C856" s="79" t="s">
        <v>385</v>
      </c>
      <c r="D856" s="80">
        <v>1</v>
      </c>
    </row>
    <row r="857" spans="1:4" x14ac:dyDescent="0.2">
      <c r="A857" s="77">
        <v>759</v>
      </c>
      <c r="B857" s="78">
        <v>13022</v>
      </c>
      <c r="C857" s="79" t="s">
        <v>387</v>
      </c>
      <c r="D857" s="80">
        <v>2</v>
      </c>
    </row>
    <row r="858" spans="1:4" x14ac:dyDescent="0.2">
      <c r="A858" s="77">
        <v>760</v>
      </c>
      <c r="B858" s="78">
        <v>13023</v>
      </c>
      <c r="C858" s="79" t="s">
        <v>385</v>
      </c>
      <c r="D858" s="80">
        <v>2</v>
      </c>
    </row>
    <row r="859" spans="1:4" x14ac:dyDescent="0.2">
      <c r="A859" s="77">
        <v>760</v>
      </c>
      <c r="B859" s="78">
        <v>13024</v>
      </c>
      <c r="C859" s="79" t="s">
        <v>385</v>
      </c>
      <c r="D859" s="80">
        <v>1</v>
      </c>
    </row>
    <row r="860" spans="1:4" x14ac:dyDescent="0.2">
      <c r="A860" s="77">
        <v>761</v>
      </c>
      <c r="B860" s="78">
        <v>13025</v>
      </c>
      <c r="C860" s="79" t="s">
        <v>387</v>
      </c>
      <c r="D860" s="80">
        <v>2</v>
      </c>
    </row>
    <row r="861" spans="1:4" x14ac:dyDescent="0.2">
      <c r="A861" s="77">
        <v>762</v>
      </c>
      <c r="B861" s="78">
        <v>13026</v>
      </c>
      <c r="C861" s="79" t="s">
        <v>385</v>
      </c>
      <c r="D861" s="80">
        <v>2</v>
      </c>
    </row>
    <row r="862" spans="1:4" x14ac:dyDescent="0.2">
      <c r="A862" s="77">
        <v>762</v>
      </c>
      <c r="B862" s="78">
        <v>13027</v>
      </c>
      <c r="C862" s="79" t="s">
        <v>385</v>
      </c>
      <c r="D862" s="80">
        <v>1</v>
      </c>
    </row>
    <row r="863" spans="1:4" x14ac:dyDescent="0.2">
      <c r="A863" s="77">
        <v>763</v>
      </c>
      <c r="B863" s="78">
        <v>13028</v>
      </c>
      <c r="C863" s="79" t="s">
        <v>387</v>
      </c>
      <c r="D863" s="80">
        <v>2</v>
      </c>
    </row>
    <row r="864" spans="1:4" x14ac:dyDescent="0.2">
      <c r="A864" s="77">
        <v>764</v>
      </c>
      <c r="B864" s="78">
        <v>13002</v>
      </c>
      <c r="C864" s="79" t="s">
        <v>385</v>
      </c>
      <c r="D864" s="80">
        <v>2</v>
      </c>
    </row>
    <row r="865" spans="1:4" x14ac:dyDescent="0.2">
      <c r="A865" s="77">
        <v>764</v>
      </c>
      <c r="B865" s="78">
        <v>13003</v>
      </c>
      <c r="C865" s="79" t="s">
        <v>385</v>
      </c>
      <c r="D865" s="80">
        <v>1</v>
      </c>
    </row>
    <row r="866" spans="1:4" x14ac:dyDescent="0.2">
      <c r="A866" s="77">
        <v>765</v>
      </c>
      <c r="B866" s="78">
        <v>13004</v>
      </c>
      <c r="C866" s="79" t="s">
        <v>387</v>
      </c>
      <c r="D866" s="80">
        <v>2</v>
      </c>
    </row>
    <row r="867" spans="1:4" x14ac:dyDescent="0.2">
      <c r="A867" s="77">
        <v>766</v>
      </c>
      <c r="B867" s="78">
        <v>13005</v>
      </c>
      <c r="C867" s="79" t="s">
        <v>385</v>
      </c>
      <c r="D867" s="80">
        <v>2</v>
      </c>
    </row>
    <row r="868" spans="1:4" x14ac:dyDescent="0.2">
      <c r="A868" s="77">
        <v>766</v>
      </c>
      <c r="B868" s="78">
        <v>13006</v>
      </c>
      <c r="C868" s="79" t="s">
        <v>385</v>
      </c>
      <c r="D868" s="80">
        <v>1</v>
      </c>
    </row>
    <row r="869" spans="1:4" x14ac:dyDescent="0.2">
      <c r="A869" s="77">
        <v>767</v>
      </c>
      <c r="B869" s="78">
        <v>13007</v>
      </c>
      <c r="C869" s="79" t="s">
        <v>387</v>
      </c>
      <c r="D869" s="80">
        <v>2</v>
      </c>
    </row>
    <row r="870" spans="1:4" x14ac:dyDescent="0.2">
      <c r="A870" s="77">
        <v>768</v>
      </c>
      <c r="B870" s="78">
        <v>13008</v>
      </c>
      <c r="C870" s="79" t="s">
        <v>385</v>
      </c>
      <c r="D870" s="80">
        <v>2</v>
      </c>
    </row>
    <row r="871" spans="1:4" x14ac:dyDescent="0.2">
      <c r="A871" s="77">
        <v>768</v>
      </c>
      <c r="B871" s="78">
        <v>13009</v>
      </c>
      <c r="C871" s="79" t="s">
        <v>385</v>
      </c>
      <c r="D871" s="80">
        <v>1</v>
      </c>
    </row>
    <row r="872" spans="1:4" x14ac:dyDescent="0.2">
      <c r="A872" s="77">
        <v>769</v>
      </c>
      <c r="B872" s="78">
        <v>13010</v>
      </c>
      <c r="C872" s="79" t="s">
        <v>387</v>
      </c>
      <c r="D872" s="80">
        <v>2</v>
      </c>
    </row>
    <row r="873" spans="1:4" x14ac:dyDescent="0.2">
      <c r="A873" s="77">
        <v>770</v>
      </c>
      <c r="B873" s="78">
        <v>13001</v>
      </c>
      <c r="C873" s="79" t="s">
        <v>388</v>
      </c>
      <c r="D873" s="80">
        <v>2</v>
      </c>
    </row>
    <row r="874" spans="1:4" x14ac:dyDescent="0.2">
      <c r="A874" s="77">
        <v>775</v>
      </c>
      <c r="B874" s="78">
        <v>334</v>
      </c>
      <c r="C874" s="79" t="s">
        <v>389</v>
      </c>
      <c r="D874" s="80" t="s">
        <v>209</v>
      </c>
    </row>
    <row r="875" spans="1:4" x14ac:dyDescent="0.2">
      <c r="A875" s="77">
        <v>776</v>
      </c>
      <c r="B875" s="78">
        <v>335</v>
      </c>
      <c r="C875" s="79" t="s">
        <v>389</v>
      </c>
      <c r="D875" s="80" t="s">
        <v>209</v>
      </c>
    </row>
    <row r="876" spans="1:4" x14ac:dyDescent="0.2">
      <c r="A876" s="77">
        <v>781</v>
      </c>
      <c r="B876" s="78">
        <v>327</v>
      </c>
      <c r="C876" s="79" t="s">
        <v>385</v>
      </c>
      <c r="D876" s="80" t="s">
        <v>209</v>
      </c>
    </row>
    <row r="877" spans="1:4" x14ac:dyDescent="0.2">
      <c r="A877" s="77">
        <v>782</v>
      </c>
      <c r="B877" s="78">
        <v>13069</v>
      </c>
      <c r="C877" s="79" t="s">
        <v>385</v>
      </c>
      <c r="D877" s="80">
        <v>1</v>
      </c>
    </row>
    <row r="878" spans="1:4" x14ac:dyDescent="0.2">
      <c r="A878" s="77">
        <v>783</v>
      </c>
      <c r="B878" s="78">
        <v>13072</v>
      </c>
      <c r="C878" s="79" t="s">
        <v>385</v>
      </c>
      <c r="D878" s="80">
        <v>1</v>
      </c>
    </row>
    <row r="879" spans="1:4" x14ac:dyDescent="0.2">
      <c r="A879" s="77">
        <v>784</v>
      </c>
      <c r="B879" s="78">
        <v>13075</v>
      </c>
      <c r="C879" s="79" t="s">
        <v>385</v>
      </c>
      <c r="D879" s="80">
        <v>1</v>
      </c>
    </row>
    <row r="880" spans="1:4" x14ac:dyDescent="0.2">
      <c r="A880" s="77">
        <v>785</v>
      </c>
      <c r="B880" s="78">
        <v>13078</v>
      </c>
      <c r="C880" s="79" t="s">
        <v>385</v>
      </c>
      <c r="D880" s="80">
        <v>1</v>
      </c>
    </row>
    <row r="881" spans="1:4" x14ac:dyDescent="0.2">
      <c r="A881" s="77">
        <v>786</v>
      </c>
      <c r="B881" s="78">
        <v>13081</v>
      </c>
      <c r="C881" s="79" t="s">
        <v>385</v>
      </c>
      <c r="D881" s="80">
        <v>1</v>
      </c>
    </row>
    <row r="882" spans="1:4" x14ac:dyDescent="0.2">
      <c r="A882" s="77">
        <v>787</v>
      </c>
      <c r="B882" s="78">
        <v>13082</v>
      </c>
      <c r="C882" s="79" t="s">
        <v>390</v>
      </c>
      <c r="D882" s="80">
        <v>2</v>
      </c>
    </row>
    <row r="883" spans="1:4" x14ac:dyDescent="0.2">
      <c r="A883" s="77">
        <v>787</v>
      </c>
      <c r="B883" s="78">
        <v>13083</v>
      </c>
      <c r="C883" s="79" t="s">
        <v>390</v>
      </c>
      <c r="D883" s="80">
        <v>1</v>
      </c>
    </row>
    <row r="884" spans="1:4" x14ac:dyDescent="0.2">
      <c r="A884" s="77">
        <v>788</v>
      </c>
      <c r="B884" s="78">
        <v>13084</v>
      </c>
      <c r="C884" s="79" t="s">
        <v>391</v>
      </c>
      <c r="D884" s="80">
        <v>1</v>
      </c>
    </row>
    <row r="885" spans="1:4" x14ac:dyDescent="0.2">
      <c r="A885" s="77">
        <v>789</v>
      </c>
      <c r="B885" s="78">
        <v>13085</v>
      </c>
      <c r="C885" s="79" t="s">
        <v>392</v>
      </c>
      <c r="D885" s="80">
        <v>2</v>
      </c>
    </row>
    <row r="886" spans="1:4" x14ac:dyDescent="0.2">
      <c r="A886" s="77">
        <v>789</v>
      </c>
      <c r="B886" s="78">
        <v>13086</v>
      </c>
      <c r="C886" s="79" t="s">
        <v>392</v>
      </c>
      <c r="D886" s="80">
        <v>1</v>
      </c>
    </row>
    <row r="887" spans="1:4" x14ac:dyDescent="0.2">
      <c r="A887" s="77">
        <v>790</v>
      </c>
      <c r="B887" s="78">
        <v>13087</v>
      </c>
      <c r="C887" s="79" t="s">
        <v>393</v>
      </c>
      <c r="D887" s="80">
        <v>1</v>
      </c>
    </row>
    <row r="888" spans="1:4" x14ac:dyDescent="0.2">
      <c r="A888" s="77">
        <v>791</v>
      </c>
      <c r="B888" s="78">
        <v>13088</v>
      </c>
      <c r="C888" s="79" t="s">
        <v>394</v>
      </c>
      <c r="D888" s="80">
        <v>2</v>
      </c>
    </row>
    <row r="889" spans="1:4" x14ac:dyDescent="0.2">
      <c r="A889" s="77">
        <v>791</v>
      </c>
      <c r="B889" s="78">
        <v>13089</v>
      </c>
      <c r="C889" s="79" t="s">
        <v>394</v>
      </c>
      <c r="D889" s="80">
        <v>1</v>
      </c>
    </row>
    <row r="890" spans="1:4" x14ac:dyDescent="0.2">
      <c r="A890" s="77">
        <v>792</v>
      </c>
      <c r="B890" s="78">
        <v>13090</v>
      </c>
      <c r="C890" s="79" t="s">
        <v>395</v>
      </c>
      <c r="D890" s="80">
        <v>1</v>
      </c>
    </row>
    <row r="891" spans="1:4" x14ac:dyDescent="0.2">
      <c r="A891" s="77">
        <v>793</v>
      </c>
      <c r="B891" s="78">
        <v>13091</v>
      </c>
      <c r="C891" s="79" t="s">
        <v>385</v>
      </c>
      <c r="D891" s="80">
        <v>2</v>
      </c>
    </row>
    <row r="892" spans="1:4" x14ac:dyDescent="0.2">
      <c r="A892" s="77">
        <v>793</v>
      </c>
      <c r="B892" s="78">
        <v>13092</v>
      </c>
      <c r="C892" s="79" t="s">
        <v>385</v>
      </c>
      <c r="D892" s="80">
        <v>1</v>
      </c>
    </row>
    <row r="893" spans="1:4" x14ac:dyDescent="0.2">
      <c r="A893" s="77">
        <v>794</v>
      </c>
      <c r="B893" s="78">
        <v>13093</v>
      </c>
      <c r="C893" s="79" t="s">
        <v>386</v>
      </c>
      <c r="D893" s="80">
        <v>2</v>
      </c>
    </row>
    <row r="894" spans="1:4" x14ac:dyDescent="0.2">
      <c r="A894" s="77">
        <v>801</v>
      </c>
      <c r="B894" s="78">
        <v>306</v>
      </c>
      <c r="C894" s="79" t="s">
        <v>312</v>
      </c>
      <c r="D894" s="80">
        <v>1</v>
      </c>
    </row>
    <row r="895" spans="1:4" x14ac:dyDescent="0.2">
      <c r="A895" s="77">
        <v>802</v>
      </c>
      <c r="B895" s="78">
        <v>14005</v>
      </c>
      <c r="C895" s="79" t="s">
        <v>396</v>
      </c>
      <c r="D895" s="80">
        <v>2</v>
      </c>
    </row>
    <row r="896" spans="1:4" x14ac:dyDescent="0.2">
      <c r="A896" s="77">
        <v>802</v>
      </c>
      <c r="B896" s="78">
        <v>14006</v>
      </c>
      <c r="C896" s="79" t="s">
        <v>396</v>
      </c>
      <c r="D896" s="80">
        <v>1</v>
      </c>
    </row>
    <row r="897" spans="1:4" x14ac:dyDescent="0.2">
      <c r="A897" s="77">
        <v>803</v>
      </c>
      <c r="B897" s="78">
        <v>14007</v>
      </c>
      <c r="C897" s="79" t="s">
        <v>397</v>
      </c>
      <c r="D897" s="80" t="s">
        <v>209</v>
      </c>
    </row>
    <row r="898" spans="1:4" x14ac:dyDescent="0.2">
      <c r="A898" s="77">
        <v>804</v>
      </c>
      <c r="B898" s="78">
        <v>14008</v>
      </c>
      <c r="C898" s="79" t="s">
        <v>396</v>
      </c>
      <c r="D898" s="80">
        <v>2</v>
      </c>
    </row>
    <row r="899" spans="1:4" x14ac:dyDescent="0.2">
      <c r="A899" s="77">
        <v>804</v>
      </c>
      <c r="B899" s="78">
        <v>14009</v>
      </c>
      <c r="C899" s="79" t="s">
        <v>396</v>
      </c>
      <c r="D899" s="80">
        <v>1</v>
      </c>
    </row>
    <row r="900" spans="1:4" x14ac:dyDescent="0.2">
      <c r="A900" s="77">
        <v>805</v>
      </c>
      <c r="B900" s="78">
        <v>14010</v>
      </c>
      <c r="C900" s="79" t="s">
        <v>397</v>
      </c>
      <c r="D900" s="80" t="s">
        <v>209</v>
      </c>
    </row>
    <row r="901" spans="1:4" x14ac:dyDescent="0.2">
      <c r="A901" s="77">
        <v>806</v>
      </c>
      <c r="B901" s="78">
        <v>14011</v>
      </c>
      <c r="C901" s="79" t="s">
        <v>396</v>
      </c>
      <c r="D901" s="80">
        <v>2</v>
      </c>
    </row>
    <row r="902" spans="1:4" x14ac:dyDescent="0.2">
      <c r="A902" s="77">
        <v>806</v>
      </c>
      <c r="B902" s="78">
        <v>14012</v>
      </c>
      <c r="C902" s="79" t="s">
        <v>396</v>
      </c>
      <c r="D902" s="80">
        <v>1</v>
      </c>
    </row>
    <row r="903" spans="1:4" x14ac:dyDescent="0.2">
      <c r="A903" s="77">
        <v>807</v>
      </c>
      <c r="B903" s="78">
        <v>14013</v>
      </c>
      <c r="C903" s="79" t="s">
        <v>397</v>
      </c>
      <c r="D903" s="80" t="s">
        <v>209</v>
      </c>
    </row>
    <row r="904" spans="1:4" x14ac:dyDescent="0.2">
      <c r="A904" s="77">
        <v>808</v>
      </c>
      <c r="B904" s="78">
        <v>14017</v>
      </c>
      <c r="C904" s="79" t="s">
        <v>396</v>
      </c>
      <c r="D904" s="80">
        <v>2</v>
      </c>
    </row>
    <row r="905" spans="1:4" x14ac:dyDescent="0.2">
      <c r="A905" s="77">
        <v>808</v>
      </c>
      <c r="B905" s="78">
        <v>14018</v>
      </c>
      <c r="C905" s="79" t="s">
        <v>396</v>
      </c>
      <c r="D905" s="80">
        <v>1</v>
      </c>
    </row>
    <row r="906" spans="1:4" x14ac:dyDescent="0.2">
      <c r="A906" s="77">
        <v>809</v>
      </c>
      <c r="B906" s="78">
        <v>14019</v>
      </c>
      <c r="C906" s="79" t="s">
        <v>397</v>
      </c>
      <c r="D906" s="80" t="s">
        <v>209</v>
      </c>
    </row>
    <row r="907" spans="1:4" x14ac:dyDescent="0.2">
      <c r="A907" s="77">
        <v>810</v>
      </c>
      <c r="B907" s="78">
        <v>14020</v>
      </c>
      <c r="C907" s="79" t="s">
        <v>396</v>
      </c>
      <c r="D907" s="80">
        <v>2</v>
      </c>
    </row>
    <row r="908" spans="1:4" x14ac:dyDescent="0.2">
      <c r="A908" s="77">
        <v>810</v>
      </c>
      <c r="B908" s="78">
        <v>14021</v>
      </c>
      <c r="C908" s="79" t="s">
        <v>396</v>
      </c>
      <c r="D908" s="80">
        <v>1</v>
      </c>
    </row>
    <row r="909" spans="1:4" x14ac:dyDescent="0.2">
      <c r="A909" s="77">
        <v>811</v>
      </c>
      <c r="B909" s="78">
        <v>14022</v>
      </c>
      <c r="C909" s="79" t="s">
        <v>397</v>
      </c>
      <c r="D909" s="80" t="s">
        <v>209</v>
      </c>
    </row>
    <row r="910" spans="1:4" x14ac:dyDescent="0.2">
      <c r="A910" s="77">
        <v>812</v>
      </c>
      <c r="B910" s="78">
        <v>14023</v>
      </c>
      <c r="C910" s="79" t="s">
        <v>396</v>
      </c>
      <c r="D910" s="80">
        <v>2</v>
      </c>
    </row>
    <row r="911" spans="1:4" x14ac:dyDescent="0.2">
      <c r="A911" s="77">
        <v>812</v>
      </c>
      <c r="B911" s="78">
        <v>14024</v>
      </c>
      <c r="C911" s="79" t="s">
        <v>396</v>
      </c>
      <c r="D911" s="80">
        <v>1</v>
      </c>
    </row>
    <row r="912" spans="1:4" x14ac:dyDescent="0.2">
      <c r="A912" s="77">
        <v>813</v>
      </c>
      <c r="B912" s="78">
        <v>14025</v>
      </c>
      <c r="C912" s="79" t="s">
        <v>397</v>
      </c>
      <c r="D912" s="80" t="s">
        <v>209</v>
      </c>
    </row>
    <row r="913" spans="1:4" x14ac:dyDescent="0.2">
      <c r="A913" s="77">
        <v>814</v>
      </c>
      <c r="B913" s="78">
        <v>14029</v>
      </c>
      <c r="C913" s="79" t="s">
        <v>396</v>
      </c>
      <c r="D913" s="80">
        <v>2</v>
      </c>
    </row>
    <row r="914" spans="1:4" x14ac:dyDescent="0.2">
      <c r="A914" s="77">
        <v>814</v>
      </c>
      <c r="B914" s="78">
        <v>14030</v>
      </c>
      <c r="C914" s="79" t="s">
        <v>396</v>
      </c>
      <c r="D914" s="80">
        <v>1</v>
      </c>
    </row>
    <row r="915" spans="1:4" x14ac:dyDescent="0.2">
      <c r="A915" s="77">
        <v>815</v>
      </c>
      <c r="B915" s="78">
        <v>14031</v>
      </c>
      <c r="C915" s="79" t="s">
        <v>397</v>
      </c>
      <c r="D915" s="80" t="s">
        <v>209</v>
      </c>
    </row>
    <row r="916" spans="1:4" x14ac:dyDescent="0.2">
      <c r="A916" s="77">
        <v>816</v>
      </c>
      <c r="B916" s="78">
        <v>14032</v>
      </c>
      <c r="C916" s="79" t="s">
        <v>396</v>
      </c>
      <c r="D916" s="80">
        <v>2</v>
      </c>
    </row>
    <row r="917" spans="1:4" x14ac:dyDescent="0.2">
      <c r="A917" s="77">
        <v>816</v>
      </c>
      <c r="B917" s="78">
        <v>14033</v>
      </c>
      <c r="C917" s="79" t="s">
        <v>396</v>
      </c>
      <c r="D917" s="80">
        <v>1</v>
      </c>
    </row>
    <row r="918" spans="1:4" x14ac:dyDescent="0.2">
      <c r="A918" s="77">
        <v>817</v>
      </c>
      <c r="B918" s="78">
        <v>14034</v>
      </c>
      <c r="C918" s="79" t="s">
        <v>397</v>
      </c>
      <c r="D918" s="80" t="s">
        <v>209</v>
      </c>
    </row>
    <row r="919" spans="1:4" x14ac:dyDescent="0.2">
      <c r="A919" s="77">
        <v>818</v>
      </c>
      <c r="B919" s="78">
        <v>14035</v>
      </c>
      <c r="C919" s="79" t="s">
        <v>396</v>
      </c>
      <c r="D919" s="80">
        <v>2</v>
      </c>
    </row>
    <row r="920" spans="1:4" x14ac:dyDescent="0.2">
      <c r="A920" s="77">
        <v>818</v>
      </c>
      <c r="B920" s="78">
        <v>14036</v>
      </c>
      <c r="C920" s="79" t="s">
        <v>396</v>
      </c>
      <c r="D920" s="80">
        <v>1</v>
      </c>
    </row>
    <row r="921" spans="1:4" x14ac:dyDescent="0.2">
      <c r="A921" s="77">
        <v>819</v>
      </c>
      <c r="B921" s="78">
        <v>14037</v>
      </c>
      <c r="C921" s="79" t="s">
        <v>397</v>
      </c>
      <c r="D921" s="80" t="s">
        <v>209</v>
      </c>
    </row>
    <row r="922" spans="1:4" x14ac:dyDescent="0.2">
      <c r="A922" s="77">
        <v>820</v>
      </c>
      <c r="B922" s="78">
        <v>14042</v>
      </c>
      <c r="C922" s="79" t="s">
        <v>396</v>
      </c>
      <c r="D922" s="80">
        <v>2</v>
      </c>
    </row>
    <row r="923" spans="1:4" x14ac:dyDescent="0.2">
      <c r="A923" s="77">
        <v>820</v>
      </c>
      <c r="B923" s="78">
        <v>14043</v>
      </c>
      <c r="C923" s="79" t="s">
        <v>396</v>
      </c>
      <c r="D923" s="80">
        <v>1</v>
      </c>
    </row>
    <row r="924" spans="1:4" x14ac:dyDescent="0.2">
      <c r="A924" s="77">
        <v>821</v>
      </c>
      <c r="B924" s="78">
        <v>14044</v>
      </c>
      <c r="C924" s="79" t="s">
        <v>397</v>
      </c>
      <c r="D924" s="80" t="s">
        <v>209</v>
      </c>
    </row>
    <row r="925" spans="1:4" x14ac:dyDescent="0.2">
      <c r="A925" s="77">
        <v>822</v>
      </c>
      <c r="B925" s="78">
        <v>14045</v>
      </c>
      <c r="C925" s="79" t="s">
        <v>396</v>
      </c>
      <c r="D925" s="80">
        <v>2</v>
      </c>
    </row>
    <row r="926" spans="1:4" x14ac:dyDescent="0.2">
      <c r="A926" s="77">
        <v>822</v>
      </c>
      <c r="B926" s="78">
        <v>14046</v>
      </c>
      <c r="C926" s="79" t="s">
        <v>396</v>
      </c>
      <c r="D926" s="80">
        <v>1</v>
      </c>
    </row>
    <row r="927" spans="1:4" x14ac:dyDescent="0.2">
      <c r="A927" s="77">
        <v>823</v>
      </c>
      <c r="B927" s="78">
        <v>14047</v>
      </c>
      <c r="C927" s="79" t="s">
        <v>397</v>
      </c>
      <c r="D927" s="80" t="s">
        <v>209</v>
      </c>
    </row>
    <row r="928" spans="1:4" x14ac:dyDescent="0.2">
      <c r="A928" s="77">
        <v>824</v>
      </c>
      <c r="B928" s="78">
        <v>14048</v>
      </c>
      <c r="C928" s="79" t="s">
        <v>396</v>
      </c>
      <c r="D928" s="80">
        <v>2</v>
      </c>
    </row>
    <row r="929" spans="1:4" x14ac:dyDescent="0.2">
      <c r="A929" s="77">
        <v>824</v>
      </c>
      <c r="B929" s="78">
        <v>14049</v>
      </c>
      <c r="C929" s="79" t="s">
        <v>396</v>
      </c>
      <c r="D929" s="80">
        <v>1</v>
      </c>
    </row>
    <row r="930" spans="1:4" x14ac:dyDescent="0.2">
      <c r="A930" s="77">
        <v>825</v>
      </c>
      <c r="B930" s="78">
        <v>14050</v>
      </c>
      <c r="C930" s="79" t="s">
        <v>397</v>
      </c>
      <c r="D930" s="80" t="s">
        <v>209</v>
      </c>
    </row>
    <row r="931" spans="1:4" x14ac:dyDescent="0.2">
      <c r="A931" s="77">
        <v>826</v>
      </c>
      <c r="B931" s="78">
        <v>14069</v>
      </c>
      <c r="C931" s="79" t="s">
        <v>396</v>
      </c>
      <c r="D931" s="80">
        <v>2</v>
      </c>
    </row>
    <row r="932" spans="1:4" x14ac:dyDescent="0.2">
      <c r="A932" s="77">
        <v>826</v>
      </c>
      <c r="B932" s="78">
        <v>14070</v>
      </c>
      <c r="C932" s="79" t="s">
        <v>396</v>
      </c>
      <c r="D932" s="80">
        <v>1</v>
      </c>
    </row>
    <row r="933" spans="1:4" x14ac:dyDescent="0.2">
      <c r="A933" s="77">
        <v>827</v>
      </c>
      <c r="B933" s="78">
        <v>14071</v>
      </c>
      <c r="C933" s="79" t="s">
        <v>397</v>
      </c>
      <c r="D933" s="80" t="s">
        <v>209</v>
      </c>
    </row>
    <row r="934" spans="1:4" x14ac:dyDescent="0.2">
      <c r="A934" s="77">
        <v>828</v>
      </c>
      <c r="B934" s="78">
        <v>14072</v>
      </c>
      <c r="C934" s="79" t="s">
        <v>396</v>
      </c>
      <c r="D934" s="80">
        <v>2</v>
      </c>
    </row>
    <row r="935" spans="1:4" x14ac:dyDescent="0.2">
      <c r="A935" s="77">
        <v>828</v>
      </c>
      <c r="B935" s="78">
        <v>14073</v>
      </c>
      <c r="C935" s="79" t="s">
        <v>396</v>
      </c>
      <c r="D935" s="80">
        <v>1</v>
      </c>
    </row>
    <row r="936" spans="1:4" x14ac:dyDescent="0.2">
      <c r="A936" s="77">
        <v>829</v>
      </c>
      <c r="B936" s="78">
        <v>14074</v>
      </c>
      <c r="C936" s="79" t="s">
        <v>397</v>
      </c>
      <c r="D936" s="80" t="s">
        <v>209</v>
      </c>
    </row>
    <row r="937" spans="1:4" x14ac:dyDescent="0.2">
      <c r="A937" s="77">
        <v>830</v>
      </c>
      <c r="B937" s="78">
        <v>14075</v>
      </c>
      <c r="C937" s="79" t="s">
        <v>396</v>
      </c>
      <c r="D937" s="80">
        <v>2</v>
      </c>
    </row>
    <row r="938" spans="1:4" x14ac:dyDescent="0.2">
      <c r="A938" s="77">
        <v>830</v>
      </c>
      <c r="B938" s="78">
        <v>14076</v>
      </c>
      <c r="C938" s="79" t="s">
        <v>396</v>
      </c>
      <c r="D938" s="80">
        <v>1</v>
      </c>
    </row>
    <row r="939" spans="1:4" x14ac:dyDescent="0.2">
      <c r="A939" s="77">
        <v>831</v>
      </c>
      <c r="B939" s="78">
        <v>14077</v>
      </c>
      <c r="C939" s="79" t="s">
        <v>397</v>
      </c>
      <c r="D939" s="80" t="s">
        <v>209</v>
      </c>
    </row>
    <row r="940" spans="1:4" x14ac:dyDescent="0.2">
      <c r="A940" s="77">
        <v>832</v>
      </c>
      <c r="B940" s="78">
        <v>14085</v>
      </c>
      <c r="C940" s="79" t="s">
        <v>396</v>
      </c>
      <c r="D940" s="80">
        <v>2</v>
      </c>
    </row>
    <row r="941" spans="1:4" x14ac:dyDescent="0.2">
      <c r="A941" s="77">
        <v>832</v>
      </c>
      <c r="B941" s="78">
        <v>14086</v>
      </c>
      <c r="C941" s="79" t="s">
        <v>396</v>
      </c>
      <c r="D941" s="80">
        <v>1</v>
      </c>
    </row>
    <row r="942" spans="1:4" x14ac:dyDescent="0.2">
      <c r="A942" s="77">
        <v>833</v>
      </c>
      <c r="B942" s="78">
        <v>14087</v>
      </c>
      <c r="C942" s="79" t="s">
        <v>397</v>
      </c>
      <c r="D942" s="80" t="s">
        <v>209</v>
      </c>
    </row>
    <row r="943" spans="1:4" x14ac:dyDescent="0.2">
      <c r="A943" s="77">
        <v>834</v>
      </c>
      <c r="B943" s="78">
        <v>14088</v>
      </c>
      <c r="C943" s="79" t="s">
        <v>396</v>
      </c>
      <c r="D943" s="80">
        <v>2</v>
      </c>
    </row>
    <row r="944" spans="1:4" x14ac:dyDescent="0.2">
      <c r="A944" s="77">
        <v>834</v>
      </c>
      <c r="B944" s="78">
        <v>14089</v>
      </c>
      <c r="C944" s="79" t="s">
        <v>396</v>
      </c>
      <c r="D944" s="80">
        <v>1</v>
      </c>
    </row>
    <row r="945" spans="1:4" x14ac:dyDescent="0.2">
      <c r="A945" s="77">
        <v>835</v>
      </c>
      <c r="B945" s="78">
        <v>14090</v>
      </c>
      <c r="C945" s="79" t="s">
        <v>397</v>
      </c>
      <c r="D945" s="80" t="s">
        <v>209</v>
      </c>
    </row>
    <row r="946" spans="1:4" x14ac:dyDescent="0.2">
      <c r="A946" s="77">
        <v>836</v>
      </c>
      <c r="B946" s="78">
        <v>14091</v>
      </c>
      <c r="C946" s="79" t="s">
        <v>396</v>
      </c>
      <c r="D946" s="80">
        <v>2</v>
      </c>
    </row>
    <row r="947" spans="1:4" x14ac:dyDescent="0.2">
      <c r="A947" s="77">
        <v>836</v>
      </c>
      <c r="B947" s="78">
        <v>14092</v>
      </c>
      <c r="C947" s="79" t="s">
        <v>396</v>
      </c>
      <c r="D947" s="80">
        <v>1</v>
      </c>
    </row>
    <row r="948" spans="1:4" x14ac:dyDescent="0.2">
      <c r="A948" s="77">
        <v>837</v>
      </c>
      <c r="B948" s="78">
        <v>14093</v>
      </c>
      <c r="C948" s="79" t="s">
        <v>397</v>
      </c>
      <c r="D948" s="80" t="s">
        <v>209</v>
      </c>
    </row>
    <row r="949" spans="1:4" x14ac:dyDescent="0.2">
      <c r="A949" s="77">
        <v>838</v>
      </c>
      <c r="B949" s="78">
        <v>14094</v>
      </c>
      <c r="C949" s="79" t="s">
        <v>396</v>
      </c>
      <c r="D949" s="80">
        <v>2</v>
      </c>
    </row>
    <row r="950" spans="1:4" x14ac:dyDescent="0.2">
      <c r="A950" s="77">
        <v>838</v>
      </c>
      <c r="B950" s="78">
        <v>14095</v>
      </c>
      <c r="C950" s="79" t="s">
        <v>396</v>
      </c>
      <c r="D950" s="80">
        <v>1</v>
      </c>
    </row>
    <row r="951" spans="1:4" x14ac:dyDescent="0.2">
      <c r="A951" s="77">
        <v>839</v>
      </c>
      <c r="B951" s="78">
        <v>14096</v>
      </c>
      <c r="C951" s="79" t="s">
        <v>397</v>
      </c>
      <c r="D951" s="80" t="s">
        <v>209</v>
      </c>
    </row>
    <row r="952" spans="1:4" x14ac:dyDescent="0.2">
      <c r="A952" s="77">
        <v>840</v>
      </c>
      <c r="B952" s="78">
        <v>14110</v>
      </c>
      <c r="C952" s="79" t="s">
        <v>396</v>
      </c>
      <c r="D952" s="80">
        <v>2</v>
      </c>
    </row>
    <row r="953" spans="1:4" x14ac:dyDescent="0.2">
      <c r="A953" s="77">
        <v>840</v>
      </c>
      <c r="B953" s="78">
        <v>14111</v>
      </c>
      <c r="C953" s="79" t="s">
        <v>396</v>
      </c>
      <c r="D953" s="80">
        <v>1</v>
      </c>
    </row>
    <row r="954" spans="1:4" x14ac:dyDescent="0.2">
      <c r="A954" s="77">
        <v>841</v>
      </c>
      <c r="B954" s="78">
        <v>14112</v>
      </c>
      <c r="C954" s="79" t="s">
        <v>397</v>
      </c>
      <c r="D954" s="80" t="s">
        <v>209</v>
      </c>
    </row>
    <row r="955" spans="1:4" x14ac:dyDescent="0.2">
      <c r="A955" s="77">
        <v>842</v>
      </c>
      <c r="B955" s="78">
        <v>14113</v>
      </c>
      <c r="C955" s="79" t="s">
        <v>396</v>
      </c>
      <c r="D955" s="80">
        <v>2</v>
      </c>
    </row>
    <row r="956" spans="1:4" x14ac:dyDescent="0.2">
      <c r="A956" s="77">
        <v>842</v>
      </c>
      <c r="B956" s="78">
        <v>14114</v>
      </c>
      <c r="C956" s="79" t="s">
        <v>396</v>
      </c>
      <c r="D956" s="80">
        <v>1</v>
      </c>
    </row>
    <row r="957" spans="1:4" x14ac:dyDescent="0.2">
      <c r="A957" s="77">
        <v>843</v>
      </c>
      <c r="B957" s="78">
        <v>14115</v>
      </c>
      <c r="C957" s="79" t="s">
        <v>397</v>
      </c>
      <c r="D957" s="80" t="s">
        <v>209</v>
      </c>
    </row>
    <row r="958" spans="1:4" x14ac:dyDescent="0.2">
      <c r="A958" s="77">
        <v>844</v>
      </c>
      <c r="B958" s="78">
        <v>14116</v>
      </c>
      <c r="C958" s="79" t="s">
        <v>396</v>
      </c>
      <c r="D958" s="80">
        <v>2</v>
      </c>
    </row>
    <row r="959" spans="1:4" x14ac:dyDescent="0.2">
      <c r="A959" s="77">
        <v>844</v>
      </c>
      <c r="B959" s="78">
        <v>14117</v>
      </c>
      <c r="C959" s="79" t="s">
        <v>396</v>
      </c>
      <c r="D959" s="80">
        <v>1</v>
      </c>
    </row>
    <row r="960" spans="1:4" x14ac:dyDescent="0.2">
      <c r="A960" s="77">
        <v>845</v>
      </c>
      <c r="B960" s="78">
        <v>14118</v>
      </c>
      <c r="C960" s="79" t="s">
        <v>397</v>
      </c>
      <c r="D960" s="80" t="s">
        <v>209</v>
      </c>
    </row>
    <row r="961" spans="1:4" x14ac:dyDescent="0.2">
      <c r="A961" s="77">
        <v>846</v>
      </c>
      <c r="B961" s="78">
        <v>14138</v>
      </c>
      <c r="C961" s="79" t="s">
        <v>396</v>
      </c>
      <c r="D961" s="80">
        <v>2</v>
      </c>
    </row>
    <row r="962" spans="1:4" x14ac:dyDescent="0.2">
      <c r="A962" s="77">
        <v>846</v>
      </c>
      <c r="B962" s="78">
        <v>14139</v>
      </c>
      <c r="C962" s="79" t="s">
        <v>396</v>
      </c>
      <c r="D962" s="80">
        <v>1</v>
      </c>
    </row>
    <row r="963" spans="1:4" x14ac:dyDescent="0.2">
      <c r="A963" s="77">
        <v>847</v>
      </c>
      <c r="B963" s="78">
        <v>14140</v>
      </c>
      <c r="C963" s="79" t="s">
        <v>397</v>
      </c>
      <c r="D963" s="80" t="s">
        <v>209</v>
      </c>
    </row>
    <row r="964" spans="1:4" x14ac:dyDescent="0.2">
      <c r="A964" s="77">
        <v>848</v>
      </c>
      <c r="B964" s="78">
        <v>14141</v>
      </c>
      <c r="C964" s="79" t="s">
        <v>396</v>
      </c>
      <c r="D964" s="80">
        <v>2</v>
      </c>
    </row>
    <row r="965" spans="1:4" x14ac:dyDescent="0.2">
      <c r="A965" s="77">
        <v>848</v>
      </c>
      <c r="B965" s="78">
        <v>14142</v>
      </c>
      <c r="C965" s="79" t="s">
        <v>396</v>
      </c>
      <c r="D965" s="80">
        <v>1</v>
      </c>
    </row>
    <row r="966" spans="1:4" x14ac:dyDescent="0.2">
      <c r="A966" s="77">
        <v>849</v>
      </c>
      <c r="B966" s="78">
        <v>14143</v>
      </c>
      <c r="C966" s="79" t="s">
        <v>397</v>
      </c>
      <c r="D966" s="80" t="s">
        <v>209</v>
      </c>
    </row>
    <row r="967" spans="1:4" x14ac:dyDescent="0.2">
      <c r="A967" s="77">
        <v>850</v>
      </c>
      <c r="B967" s="78">
        <v>14014</v>
      </c>
      <c r="C967" s="79" t="s">
        <v>397</v>
      </c>
      <c r="D967" s="80" t="s">
        <v>209</v>
      </c>
    </row>
    <row r="968" spans="1:4" x14ac:dyDescent="0.2">
      <c r="A968" s="77">
        <v>851</v>
      </c>
      <c r="B968" s="78">
        <v>14038</v>
      </c>
      <c r="C968" s="79" t="s">
        <v>397</v>
      </c>
      <c r="D968" s="80" t="s">
        <v>209</v>
      </c>
    </row>
    <row r="969" spans="1:4" x14ac:dyDescent="0.2">
      <c r="A969" s="77">
        <v>852</v>
      </c>
      <c r="B969" s="78">
        <v>14001</v>
      </c>
      <c r="C969" s="79" t="s">
        <v>396</v>
      </c>
      <c r="D969" s="80">
        <v>2</v>
      </c>
    </row>
    <row r="970" spans="1:4" x14ac:dyDescent="0.2">
      <c r="A970" s="77">
        <v>852</v>
      </c>
      <c r="B970" s="78">
        <v>14002</v>
      </c>
      <c r="C970" s="79" t="s">
        <v>396</v>
      </c>
      <c r="D970" s="80">
        <v>1</v>
      </c>
    </row>
    <row r="971" spans="1:4" x14ac:dyDescent="0.2">
      <c r="A971" s="77">
        <v>853</v>
      </c>
      <c r="B971" s="78">
        <v>14081</v>
      </c>
      <c r="C971" s="79" t="s">
        <v>396</v>
      </c>
      <c r="D971" s="80">
        <v>2</v>
      </c>
    </row>
    <row r="972" spans="1:4" x14ac:dyDescent="0.2">
      <c r="A972" s="77">
        <v>853</v>
      </c>
      <c r="B972" s="78">
        <v>14082</v>
      </c>
      <c r="C972" s="79" t="s">
        <v>396</v>
      </c>
      <c r="D972" s="80">
        <v>1</v>
      </c>
    </row>
    <row r="973" spans="1:4" x14ac:dyDescent="0.2">
      <c r="A973" s="77">
        <v>854</v>
      </c>
      <c r="B973" s="78">
        <v>14083</v>
      </c>
      <c r="C973" s="79" t="s">
        <v>396</v>
      </c>
      <c r="D973" s="80">
        <v>2</v>
      </c>
    </row>
    <row r="974" spans="1:4" x14ac:dyDescent="0.2">
      <c r="A974" s="77">
        <v>854</v>
      </c>
      <c r="B974" s="78">
        <v>14084</v>
      </c>
      <c r="C974" s="79" t="s">
        <v>396</v>
      </c>
      <c r="D974" s="80">
        <v>1</v>
      </c>
    </row>
    <row r="975" spans="1:4" x14ac:dyDescent="0.2">
      <c r="A975" s="77">
        <v>855</v>
      </c>
      <c r="B975" s="78">
        <v>14103</v>
      </c>
      <c r="C975" s="79" t="s">
        <v>396</v>
      </c>
      <c r="D975" s="80">
        <v>2</v>
      </c>
    </row>
    <row r="976" spans="1:4" x14ac:dyDescent="0.2">
      <c r="A976" s="77">
        <v>855</v>
      </c>
      <c r="B976" s="78">
        <v>14104</v>
      </c>
      <c r="C976" s="79" t="s">
        <v>396</v>
      </c>
      <c r="D976" s="80">
        <v>1</v>
      </c>
    </row>
    <row r="977" spans="1:4" x14ac:dyDescent="0.2">
      <c r="A977" s="77">
        <v>856</v>
      </c>
      <c r="B977" s="78">
        <v>14105</v>
      </c>
      <c r="C977" s="79" t="s">
        <v>396</v>
      </c>
      <c r="D977" s="80">
        <v>2</v>
      </c>
    </row>
    <row r="978" spans="1:4" x14ac:dyDescent="0.2">
      <c r="A978" s="77">
        <v>856</v>
      </c>
      <c r="B978" s="78">
        <v>14106</v>
      </c>
      <c r="C978" s="79" t="s">
        <v>396</v>
      </c>
      <c r="D978" s="80">
        <v>1</v>
      </c>
    </row>
    <row r="979" spans="1:4" x14ac:dyDescent="0.2">
      <c r="A979" s="77">
        <v>857</v>
      </c>
      <c r="B979" s="78">
        <v>14015</v>
      </c>
      <c r="C979" s="79" t="s">
        <v>396</v>
      </c>
      <c r="D979" s="80">
        <v>2</v>
      </c>
    </row>
    <row r="980" spans="1:4" x14ac:dyDescent="0.2">
      <c r="A980" s="77">
        <v>857</v>
      </c>
      <c r="B980" s="78">
        <v>14016</v>
      </c>
      <c r="C980" s="79" t="s">
        <v>396</v>
      </c>
      <c r="D980" s="80">
        <v>1</v>
      </c>
    </row>
    <row r="981" spans="1:4" x14ac:dyDescent="0.2">
      <c r="A981" s="77">
        <v>858</v>
      </c>
      <c r="B981" s="78">
        <v>14039</v>
      </c>
      <c r="C981" s="79" t="s">
        <v>396</v>
      </c>
      <c r="D981" s="80">
        <v>2</v>
      </c>
    </row>
    <row r="982" spans="1:4" x14ac:dyDescent="0.2">
      <c r="A982" s="77">
        <v>858</v>
      </c>
      <c r="B982" s="78">
        <v>14040</v>
      </c>
      <c r="C982" s="79" t="s">
        <v>396</v>
      </c>
      <c r="D982" s="80">
        <v>1</v>
      </c>
    </row>
    <row r="983" spans="1:4" x14ac:dyDescent="0.2">
      <c r="A983" s="77">
        <v>859</v>
      </c>
      <c r="B983" s="78">
        <v>14003</v>
      </c>
      <c r="C983" s="79" t="s">
        <v>396</v>
      </c>
      <c r="D983" s="80">
        <v>2</v>
      </c>
    </row>
    <row r="984" spans="1:4" x14ac:dyDescent="0.2">
      <c r="A984" s="77">
        <v>859</v>
      </c>
      <c r="B984" s="78">
        <v>14004</v>
      </c>
      <c r="C984" s="79" t="s">
        <v>396</v>
      </c>
      <c r="D984" s="80">
        <v>1</v>
      </c>
    </row>
    <row r="985" spans="1:4" x14ac:dyDescent="0.2">
      <c r="A985" s="77">
        <v>860</v>
      </c>
      <c r="B985" s="78">
        <v>14026</v>
      </c>
      <c r="C985" s="79" t="s">
        <v>396</v>
      </c>
      <c r="D985" s="80">
        <v>2</v>
      </c>
    </row>
    <row r="986" spans="1:4" x14ac:dyDescent="0.2">
      <c r="A986" s="77">
        <v>860</v>
      </c>
      <c r="B986" s="78">
        <v>14027</v>
      </c>
      <c r="C986" s="79" t="s">
        <v>396</v>
      </c>
      <c r="D986" s="80">
        <v>1</v>
      </c>
    </row>
    <row r="987" spans="1:4" x14ac:dyDescent="0.2">
      <c r="A987" s="77">
        <v>861</v>
      </c>
      <c r="B987" s="78">
        <v>14051</v>
      </c>
      <c r="C987" s="79" t="s">
        <v>396</v>
      </c>
      <c r="D987" s="80">
        <v>2</v>
      </c>
    </row>
    <row r="988" spans="1:4" x14ac:dyDescent="0.2">
      <c r="A988" s="77">
        <v>861</v>
      </c>
      <c r="B988" s="78">
        <v>14052</v>
      </c>
      <c r="C988" s="79" t="s">
        <v>396</v>
      </c>
      <c r="D988" s="80">
        <v>1</v>
      </c>
    </row>
    <row r="989" spans="1:4" x14ac:dyDescent="0.2">
      <c r="A989" s="77">
        <v>862</v>
      </c>
      <c r="B989" s="78">
        <v>14107</v>
      </c>
      <c r="C989" s="79" t="s">
        <v>396</v>
      </c>
      <c r="D989" s="80">
        <v>2</v>
      </c>
    </row>
    <row r="990" spans="1:4" x14ac:dyDescent="0.2">
      <c r="A990" s="77">
        <v>862</v>
      </c>
      <c r="B990" s="78">
        <v>14108</v>
      </c>
      <c r="C990" s="79" t="s">
        <v>396</v>
      </c>
      <c r="D990" s="80">
        <v>1</v>
      </c>
    </row>
    <row r="991" spans="1:4" x14ac:dyDescent="0.2">
      <c r="A991" s="77">
        <v>863</v>
      </c>
      <c r="B991" s="78">
        <v>14054</v>
      </c>
      <c r="C991" s="79" t="s">
        <v>396</v>
      </c>
      <c r="D991" s="80">
        <v>2</v>
      </c>
    </row>
    <row r="992" spans="1:4" x14ac:dyDescent="0.2">
      <c r="A992" s="77">
        <v>863</v>
      </c>
      <c r="B992" s="78">
        <v>14055</v>
      </c>
      <c r="C992" s="79" t="s">
        <v>396</v>
      </c>
      <c r="D992" s="80">
        <v>1</v>
      </c>
    </row>
    <row r="993" spans="1:4" x14ac:dyDescent="0.2">
      <c r="A993" s="77">
        <v>864</v>
      </c>
      <c r="B993" s="78">
        <v>14121</v>
      </c>
      <c r="C993" s="79" t="s">
        <v>396</v>
      </c>
      <c r="D993" s="80">
        <v>2</v>
      </c>
    </row>
    <row r="994" spans="1:4" x14ac:dyDescent="0.2">
      <c r="A994" s="77">
        <v>864</v>
      </c>
      <c r="B994" s="78">
        <v>14122</v>
      </c>
      <c r="C994" s="79" t="s">
        <v>396</v>
      </c>
      <c r="D994" s="80">
        <v>1</v>
      </c>
    </row>
    <row r="995" spans="1:4" x14ac:dyDescent="0.2">
      <c r="A995" s="77">
        <v>865</v>
      </c>
      <c r="B995" s="78">
        <v>14057</v>
      </c>
      <c r="C995" s="79" t="s">
        <v>396</v>
      </c>
      <c r="D995" s="80">
        <v>2</v>
      </c>
    </row>
    <row r="996" spans="1:4" x14ac:dyDescent="0.2">
      <c r="A996" s="77">
        <v>865</v>
      </c>
      <c r="B996" s="78">
        <v>14058</v>
      </c>
      <c r="C996" s="79" t="s">
        <v>396</v>
      </c>
      <c r="D996" s="80">
        <v>1</v>
      </c>
    </row>
    <row r="997" spans="1:4" x14ac:dyDescent="0.2">
      <c r="A997" s="77">
        <v>866</v>
      </c>
      <c r="B997" s="78">
        <v>14059</v>
      </c>
      <c r="C997" s="79" t="s">
        <v>397</v>
      </c>
      <c r="D997" s="80" t="s">
        <v>209</v>
      </c>
    </row>
    <row r="998" spans="1:4" x14ac:dyDescent="0.2">
      <c r="A998" s="77">
        <v>867</v>
      </c>
      <c r="B998" s="78">
        <v>14060</v>
      </c>
      <c r="C998" s="79" t="s">
        <v>396</v>
      </c>
      <c r="D998" s="80">
        <v>2</v>
      </c>
    </row>
    <row r="999" spans="1:4" x14ac:dyDescent="0.2">
      <c r="A999" s="77">
        <v>867</v>
      </c>
      <c r="B999" s="78">
        <v>14061</v>
      </c>
      <c r="C999" s="79" t="s">
        <v>396</v>
      </c>
      <c r="D999" s="80">
        <v>1</v>
      </c>
    </row>
    <row r="1000" spans="1:4" x14ac:dyDescent="0.2">
      <c r="A1000" s="77">
        <v>868</v>
      </c>
      <c r="B1000" s="78">
        <v>14062</v>
      </c>
      <c r="C1000" s="79" t="s">
        <v>397</v>
      </c>
      <c r="D1000" s="80" t="s">
        <v>209</v>
      </c>
    </row>
    <row r="1001" spans="1:4" x14ac:dyDescent="0.2">
      <c r="A1001" s="77">
        <v>869</v>
      </c>
      <c r="B1001" s="78">
        <v>14063</v>
      </c>
      <c r="C1001" s="79" t="s">
        <v>396</v>
      </c>
      <c r="D1001" s="80">
        <v>2</v>
      </c>
    </row>
    <row r="1002" spans="1:4" x14ac:dyDescent="0.2">
      <c r="A1002" s="77">
        <v>869</v>
      </c>
      <c r="B1002" s="78">
        <v>14064</v>
      </c>
      <c r="C1002" s="79" t="s">
        <v>396</v>
      </c>
      <c r="D1002" s="80">
        <v>1</v>
      </c>
    </row>
    <row r="1003" spans="1:4" x14ac:dyDescent="0.2">
      <c r="A1003" s="77">
        <v>870</v>
      </c>
      <c r="B1003" s="78">
        <v>14065</v>
      </c>
      <c r="C1003" s="79" t="s">
        <v>397</v>
      </c>
      <c r="D1003" s="80" t="s">
        <v>209</v>
      </c>
    </row>
    <row r="1004" spans="1:4" x14ac:dyDescent="0.2">
      <c r="A1004" s="77">
        <v>871</v>
      </c>
      <c r="B1004" s="78">
        <v>14066</v>
      </c>
      <c r="C1004" s="79" t="s">
        <v>396</v>
      </c>
      <c r="D1004" s="80">
        <v>2</v>
      </c>
    </row>
    <row r="1005" spans="1:4" x14ac:dyDescent="0.2">
      <c r="A1005" s="77">
        <v>871</v>
      </c>
      <c r="B1005" s="78">
        <v>14067</v>
      </c>
      <c r="C1005" s="79" t="s">
        <v>396</v>
      </c>
      <c r="D1005" s="80">
        <v>1</v>
      </c>
    </row>
    <row r="1006" spans="1:4" x14ac:dyDescent="0.2">
      <c r="A1006" s="77">
        <v>872</v>
      </c>
      <c r="B1006" s="78">
        <v>14068</v>
      </c>
      <c r="C1006" s="79" t="s">
        <v>397</v>
      </c>
      <c r="D1006" s="80" t="s">
        <v>209</v>
      </c>
    </row>
    <row r="1007" spans="1:4" x14ac:dyDescent="0.2">
      <c r="A1007" s="77">
        <v>873</v>
      </c>
      <c r="B1007" s="78">
        <v>14078</v>
      </c>
      <c r="C1007" s="79" t="s">
        <v>396</v>
      </c>
      <c r="D1007" s="80">
        <v>2</v>
      </c>
    </row>
    <row r="1008" spans="1:4" x14ac:dyDescent="0.2">
      <c r="A1008" s="77">
        <v>873</v>
      </c>
      <c r="B1008" s="78">
        <v>14079</v>
      </c>
      <c r="C1008" s="79" t="s">
        <v>396</v>
      </c>
      <c r="D1008" s="80">
        <v>1</v>
      </c>
    </row>
    <row r="1009" spans="1:4" x14ac:dyDescent="0.2">
      <c r="A1009" s="77">
        <v>874</v>
      </c>
      <c r="B1009" s="78">
        <v>14080</v>
      </c>
      <c r="C1009" s="79" t="s">
        <v>397</v>
      </c>
      <c r="D1009" s="80" t="s">
        <v>209</v>
      </c>
    </row>
    <row r="1010" spans="1:4" x14ac:dyDescent="0.2">
      <c r="A1010" s="77">
        <v>875</v>
      </c>
      <c r="B1010" s="78">
        <v>14100</v>
      </c>
      <c r="C1010" s="79" t="s">
        <v>396</v>
      </c>
      <c r="D1010" s="80">
        <v>2</v>
      </c>
    </row>
    <row r="1011" spans="1:4" x14ac:dyDescent="0.2">
      <c r="A1011" s="77">
        <v>875</v>
      </c>
      <c r="B1011" s="78">
        <v>14101</v>
      </c>
      <c r="C1011" s="79" t="s">
        <v>396</v>
      </c>
      <c r="D1011" s="80">
        <v>1</v>
      </c>
    </row>
    <row r="1012" spans="1:4" x14ac:dyDescent="0.2">
      <c r="A1012" s="77">
        <v>876</v>
      </c>
      <c r="B1012" s="78">
        <v>14102</v>
      </c>
      <c r="C1012" s="79" t="s">
        <v>397</v>
      </c>
      <c r="D1012" s="80" t="s">
        <v>209</v>
      </c>
    </row>
    <row r="1013" spans="1:4" x14ac:dyDescent="0.2">
      <c r="A1013" s="77">
        <v>877</v>
      </c>
      <c r="B1013" s="78">
        <v>14123</v>
      </c>
      <c r="C1013" s="79" t="s">
        <v>396</v>
      </c>
      <c r="D1013" s="80">
        <v>2</v>
      </c>
    </row>
    <row r="1014" spans="1:4" x14ac:dyDescent="0.2">
      <c r="A1014" s="77">
        <v>877</v>
      </c>
      <c r="B1014" s="78">
        <v>14124</v>
      </c>
      <c r="C1014" s="79" t="s">
        <v>396</v>
      </c>
      <c r="D1014" s="80">
        <v>1</v>
      </c>
    </row>
    <row r="1015" spans="1:4" x14ac:dyDescent="0.2">
      <c r="A1015" s="77">
        <v>878</v>
      </c>
      <c r="B1015" s="78">
        <v>14125</v>
      </c>
      <c r="C1015" s="79" t="s">
        <v>397</v>
      </c>
      <c r="D1015" s="80" t="s">
        <v>209</v>
      </c>
    </row>
    <row r="1016" spans="1:4" x14ac:dyDescent="0.2">
      <c r="A1016" s="77">
        <v>879</v>
      </c>
      <c r="B1016" s="78">
        <v>14126</v>
      </c>
      <c r="C1016" s="79" t="s">
        <v>396</v>
      </c>
      <c r="D1016" s="80">
        <v>2</v>
      </c>
    </row>
    <row r="1017" spans="1:4" x14ac:dyDescent="0.2">
      <c r="A1017" s="77">
        <v>879</v>
      </c>
      <c r="B1017" s="78">
        <v>14127</v>
      </c>
      <c r="C1017" s="79" t="s">
        <v>396</v>
      </c>
      <c r="D1017" s="80">
        <v>1</v>
      </c>
    </row>
    <row r="1018" spans="1:4" x14ac:dyDescent="0.2">
      <c r="A1018" s="77">
        <v>880</v>
      </c>
      <c r="B1018" s="78">
        <v>14128</v>
      </c>
      <c r="C1018" s="79" t="s">
        <v>397</v>
      </c>
      <c r="D1018" s="80" t="s">
        <v>209</v>
      </c>
    </row>
    <row r="1019" spans="1:4" x14ac:dyDescent="0.2">
      <c r="A1019" s="77">
        <v>881</v>
      </c>
      <c r="B1019" s="78">
        <v>14129</v>
      </c>
      <c r="C1019" s="79" t="s">
        <v>396</v>
      </c>
      <c r="D1019" s="80">
        <v>2</v>
      </c>
    </row>
    <row r="1020" spans="1:4" x14ac:dyDescent="0.2">
      <c r="A1020" s="77">
        <v>881</v>
      </c>
      <c r="B1020" s="78">
        <v>14130</v>
      </c>
      <c r="C1020" s="79" t="s">
        <v>396</v>
      </c>
      <c r="D1020" s="80">
        <v>1</v>
      </c>
    </row>
    <row r="1021" spans="1:4" x14ac:dyDescent="0.2">
      <c r="A1021" s="77">
        <v>882</v>
      </c>
      <c r="B1021" s="78">
        <v>14131</v>
      </c>
      <c r="C1021" s="79" t="s">
        <v>397</v>
      </c>
      <c r="D1021" s="80" t="s">
        <v>209</v>
      </c>
    </row>
    <row r="1022" spans="1:4" x14ac:dyDescent="0.2">
      <c r="A1022" s="77">
        <v>883</v>
      </c>
      <c r="B1022" s="78">
        <v>14132</v>
      </c>
      <c r="C1022" s="79" t="s">
        <v>396</v>
      </c>
      <c r="D1022" s="80">
        <v>2</v>
      </c>
    </row>
    <row r="1023" spans="1:4" x14ac:dyDescent="0.2">
      <c r="A1023" s="77">
        <v>883</v>
      </c>
      <c r="B1023" s="78">
        <v>14133</v>
      </c>
      <c r="C1023" s="79" t="s">
        <v>396</v>
      </c>
      <c r="D1023" s="80">
        <v>1</v>
      </c>
    </row>
    <row r="1024" spans="1:4" x14ac:dyDescent="0.2">
      <c r="A1024" s="77">
        <v>884</v>
      </c>
      <c r="B1024" s="78">
        <v>14134</v>
      </c>
      <c r="C1024" s="79" t="s">
        <v>397</v>
      </c>
      <c r="D1024" s="80" t="s">
        <v>209</v>
      </c>
    </row>
    <row r="1025" spans="1:4" x14ac:dyDescent="0.2">
      <c r="A1025" s="77">
        <v>885</v>
      </c>
      <c r="B1025" s="78">
        <v>14135</v>
      </c>
      <c r="C1025" s="79" t="s">
        <v>396</v>
      </c>
      <c r="D1025" s="80">
        <v>2</v>
      </c>
    </row>
    <row r="1026" spans="1:4" x14ac:dyDescent="0.2">
      <c r="A1026" s="77">
        <v>885</v>
      </c>
      <c r="B1026" s="78">
        <v>14136</v>
      </c>
      <c r="C1026" s="79" t="s">
        <v>396</v>
      </c>
      <c r="D1026" s="80">
        <v>1</v>
      </c>
    </row>
    <row r="1027" spans="1:4" x14ac:dyDescent="0.2">
      <c r="A1027" s="77">
        <v>886</v>
      </c>
      <c r="B1027" s="78">
        <v>14137</v>
      </c>
      <c r="C1027" s="79" t="s">
        <v>397</v>
      </c>
      <c r="D1027" s="80" t="s">
        <v>209</v>
      </c>
    </row>
    <row r="1028" spans="1:4" x14ac:dyDescent="0.2">
      <c r="A1028" s="77">
        <v>887</v>
      </c>
      <c r="B1028" s="78">
        <v>14144</v>
      </c>
      <c r="C1028" s="79" t="s">
        <v>396</v>
      </c>
      <c r="D1028" s="80">
        <v>2</v>
      </c>
    </row>
    <row r="1029" spans="1:4" x14ac:dyDescent="0.2">
      <c r="A1029" s="77">
        <v>887</v>
      </c>
      <c r="B1029" s="78">
        <v>14145</v>
      </c>
      <c r="C1029" s="79" t="s">
        <v>396</v>
      </c>
      <c r="D1029" s="80">
        <v>1</v>
      </c>
    </row>
    <row r="1030" spans="1:4" x14ac:dyDescent="0.2">
      <c r="A1030" s="77">
        <v>888</v>
      </c>
      <c r="B1030" s="78">
        <v>14146</v>
      </c>
      <c r="C1030" s="79" t="s">
        <v>397</v>
      </c>
      <c r="D1030" s="80" t="s">
        <v>209</v>
      </c>
    </row>
    <row r="1031" spans="1:4" x14ac:dyDescent="0.2">
      <c r="A1031" s="77">
        <v>889</v>
      </c>
      <c r="B1031" s="78">
        <v>278</v>
      </c>
      <c r="C1031" s="79" t="s">
        <v>396</v>
      </c>
      <c r="D1031" s="80">
        <v>2</v>
      </c>
    </row>
    <row r="1032" spans="1:4" x14ac:dyDescent="0.2">
      <c r="A1032" s="77">
        <v>889</v>
      </c>
      <c r="B1032" s="78">
        <v>289</v>
      </c>
      <c r="C1032" s="79" t="s">
        <v>396</v>
      </c>
      <c r="D1032" s="80">
        <v>1</v>
      </c>
    </row>
    <row r="1033" spans="1:4" x14ac:dyDescent="0.2">
      <c r="A1033" s="77">
        <v>890</v>
      </c>
      <c r="B1033" s="78">
        <v>14028</v>
      </c>
      <c r="C1033" s="79" t="s">
        <v>397</v>
      </c>
      <c r="D1033" s="80" t="s">
        <v>209</v>
      </c>
    </row>
    <row r="1034" spans="1:4" x14ac:dyDescent="0.2">
      <c r="A1034" s="77">
        <v>891</v>
      </c>
      <c r="B1034" s="78">
        <v>14099</v>
      </c>
      <c r="C1034" s="79" t="s">
        <v>397</v>
      </c>
      <c r="D1034" s="80" t="s">
        <v>209</v>
      </c>
    </row>
    <row r="1035" spans="1:4" x14ac:dyDescent="0.2">
      <c r="A1035" s="77">
        <v>892</v>
      </c>
      <c r="B1035" s="78">
        <v>14119</v>
      </c>
      <c r="C1035" s="79" t="s">
        <v>397</v>
      </c>
      <c r="D1035" s="80" t="s">
        <v>209</v>
      </c>
    </row>
    <row r="1036" spans="1:4" x14ac:dyDescent="0.2">
      <c r="A1036" s="77">
        <v>893</v>
      </c>
      <c r="B1036" s="78">
        <v>14120</v>
      </c>
      <c r="C1036" s="79" t="s">
        <v>397</v>
      </c>
      <c r="D1036" s="80" t="s">
        <v>209</v>
      </c>
    </row>
    <row r="1037" spans="1:4" x14ac:dyDescent="0.2">
      <c r="A1037" s="77">
        <v>894</v>
      </c>
      <c r="B1037" s="78">
        <v>300</v>
      </c>
      <c r="C1037" s="79" t="s">
        <v>354</v>
      </c>
      <c r="D1037" s="80" t="s">
        <v>209</v>
      </c>
    </row>
    <row r="1038" spans="1:4" x14ac:dyDescent="0.2">
      <c r="A1038" s="77">
        <v>895</v>
      </c>
      <c r="B1038" s="78">
        <v>311</v>
      </c>
      <c r="C1038" s="79" t="s">
        <v>354</v>
      </c>
      <c r="D1038" s="80" t="s">
        <v>209</v>
      </c>
    </row>
    <row r="1039" spans="1:4" x14ac:dyDescent="0.2">
      <c r="A1039" s="77">
        <v>896</v>
      </c>
      <c r="B1039" s="78">
        <v>312</v>
      </c>
      <c r="C1039" s="79" t="s">
        <v>354</v>
      </c>
      <c r="D1039" s="80" t="s">
        <v>209</v>
      </c>
    </row>
    <row r="1040" spans="1:4" x14ac:dyDescent="0.2">
      <c r="A1040" s="77">
        <v>897</v>
      </c>
      <c r="B1040" s="78">
        <v>14097</v>
      </c>
      <c r="C1040" s="79" t="s">
        <v>397</v>
      </c>
      <c r="D1040" s="80" t="s">
        <v>209</v>
      </c>
    </row>
    <row r="1041" spans="1:4" x14ac:dyDescent="0.2">
      <c r="A1041" s="77">
        <v>898</v>
      </c>
      <c r="B1041" s="78">
        <v>14098</v>
      </c>
      <c r="C1041" s="79" t="s">
        <v>397</v>
      </c>
      <c r="D1041" s="80" t="s">
        <v>209</v>
      </c>
    </row>
    <row r="1042" spans="1:4" x14ac:dyDescent="0.2">
      <c r="A1042" s="77">
        <v>899</v>
      </c>
      <c r="B1042" s="78">
        <v>281</v>
      </c>
      <c r="C1042" s="79" t="s">
        <v>398</v>
      </c>
      <c r="D1042" s="80" t="s">
        <v>209</v>
      </c>
    </row>
    <row r="1043" spans="1:4" x14ac:dyDescent="0.2">
      <c r="A1043" s="77">
        <v>900</v>
      </c>
      <c r="B1043" s="78">
        <v>282</v>
      </c>
      <c r="C1043" s="79" t="s">
        <v>398</v>
      </c>
      <c r="D1043" s="80" t="s">
        <v>209</v>
      </c>
    </row>
    <row r="1044" spans="1:4" x14ac:dyDescent="0.2">
      <c r="A1044" s="77">
        <v>901</v>
      </c>
      <c r="B1044" s="78">
        <v>283</v>
      </c>
      <c r="C1044" s="79" t="s">
        <v>398</v>
      </c>
      <c r="D1044" s="80" t="s">
        <v>209</v>
      </c>
    </row>
    <row r="1045" spans="1:4" x14ac:dyDescent="0.2">
      <c r="A1045" s="77">
        <v>902</v>
      </c>
      <c r="B1045" s="78">
        <v>284</v>
      </c>
      <c r="C1045" s="79" t="s">
        <v>398</v>
      </c>
      <c r="D1045" s="80" t="s">
        <v>209</v>
      </c>
    </row>
    <row r="1046" spans="1:4" x14ac:dyDescent="0.2">
      <c r="A1046" s="77">
        <v>903</v>
      </c>
      <c r="B1046" s="78">
        <v>285</v>
      </c>
      <c r="C1046" s="79" t="s">
        <v>398</v>
      </c>
      <c r="D1046" s="80" t="s">
        <v>209</v>
      </c>
    </row>
    <row r="1047" spans="1:4" x14ac:dyDescent="0.2">
      <c r="A1047" s="77">
        <v>904</v>
      </c>
      <c r="B1047" s="78">
        <v>286</v>
      </c>
      <c r="C1047" s="79" t="s">
        <v>399</v>
      </c>
      <c r="D1047" s="80" t="s">
        <v>209</v>
      </c>
    </row>
    <row r="1048" spans="1:4" x14ac:dyDescent="0.2">
      <c r="A1048" s="77">
        <v>905</v>
      </c>
      <c r="B1048" s="78">
        <v>287</v>
      </c>
      <c r="C1048" s="79" t="s">
        <v>399</v>
      </c>
      <c r="D1048" s="80" t="s">
        <v>209</v>
      </c>
    </row>
    <row r="1049" spans="1:4" x14ac:dyDescent="0.2">
      <c r="A1049" s="77">
        <v>906</v>
      </c>
      <c r="B1049" s="78">
        <v>288</v>
      </c>
      <c r="C1049" s="79" t="s">
        <v>399</v>
      </c>
      <c r="D1049" s="80" t="s">
        <v>209</v>
      </c>
    </row>
    <row r="1050" spans="1:4" x14ac:dyDescent="0.2">
      <c r="A1050" s="77">
        <v>907</v>
      </c>
      <c r="B1050" s="78">
        <v>292</v>
      </c>
      <c r="C1050" s="79" t="s">
        <v>400</v>
      </c>
      <c r="D1050" s="80" t="s">
        <v>209</v>
      </c>
    </row>
    <row r="1051" spans="1:4" x14ac:dyDescent="0.2">
      <c r="A1051" s="77">
        <v>908</v>
      </c>
      <c r="B1051" s="78">
        <v>293</v>
      </c>
      <c r="C1051" s="79" t="s">
        <v>400</v>
      </c>
      <c r="D1051" s="80" t="s">
        <v>209</v>
      </c>
    </row>
    <row r="1052" spans="1:4" x14ac:dyDescent="0.2">
      <c r="A1052" s="77">
        <v>909</v>
      </c>
      <c r="B1052" s="78">
        <v>294</v>
      </c>
      <c r="C1052" s="79" t="s">
        <v>400</v>
      </c>
      <c r="D1052" s="80" t="s">
        <v>209</v>
      </c>
    </row>
    <row r="1053" spans="1:4" x14ac:dyDescent="0.2">
      <c r="A1053" s="77">
        <v>910</v>
      </c>
      <c r="B1053" s="78">
        <v>295</v>
      </c>
      <c r="C1053" s="79" t="s">
        <v>400</v>
      </c>
      <c r="D1053" s="80" t="s">
        <v>209</v>
      </c>
    </row>
    <row r="1054" spans="1:4" x14ac:dyDescent="0.2">
      <c r="A1054" s="77">
        <v>911</v>
      </c>
      <c r="B1054" s="78">
        <v>296</v>
      </c>
      <c r="C1054" s="79" t="s">
        <v>400</v>
      </c>
      <c r="D1054" s="80" t="s">
        <v>209</v>
      </c>
    </row>
    <row r="1055" spans="1:4" x14ac:dyDescent="0.2">
      <c r="A1055" s="77">
        <v>912</v>
      </c>
      <c r="B1055" s="78">
        <v>297</v>
      </c>
      <c r="C1055" s="79" t="s">
        <v>400</v>
      </c>
      <c r="D1055" s="80" t="s">
        <v>209</v>
      </c>
    </row>
    <row r="1056" spans="1:4" x14ac:dyDescent="0.2">
      <c r="A1056" s="77">
        <v>913</v>
      </c>
      <c r="B1056" s="78">
        <v>298</v>
      </c>
      <c r="C1056" s="79" t="s">
        <v>400</v>
      </c>
      <c r="D1056" s="80" t="s">
        <v>209</v>
      </c>
    </row>
    <row r="1057" spans="1:4" x14ac:dyDescent="0.2">
      <c r="A1057" s="77">
        <v>914</v>
      </c>
      <c r="B1057" s="78">
        <v>299</v>
      </c>
      <c r="C1057" s="79" t="s">
        <v>401</v>
      </c>
      <c r="D1057" s="80">
        <v>1</v>
      </c>
    </row>
    <row r="1058" spans="1:4" x14ac:dyDescent="0.2">
      <c r="A1058" s="77">
        <v>915</v>
      </c>
      <c r="B1058" s="78">
        <v>313</v>
      </c>
      <c r="C1058" s="79" t="s">
        <v>354</v>
      </c>
      <c r="D1058" s="80">
        <v>2</v>
      </c>
    </row>
    <row r="1059" spans="1:4" x14ac:dyDescent="0.2">
      <c r="A1059" s="77">
        <v>915</v>
      </c>
      <c r="B1059" s="78">
        <v>314</v>
      </c>
      <c r="C1059" s="79" t="s">
        <v>354</v>
      </c>
      <c r="D1059" s="80">
        <v>1</v>
      </c>
    </row>
    <row r="1060" spans="1:4" x14ac:dyDescent="0.2">
      <c r="A1060" s="77">
        <v>916</v>
      </c>
      <c r="B1060" s="78">
        <v>315</v>
      </c>
      <c r="C1060" s="79" t="s">
        <v>354</v>
      </c>
      <c r="D1060" s="80">
        <v>2</v>
      </c>
    </row>
    <row r="1061" spans="1:4" x14ac:dyDescent="0.2">
      <c r="A1061" s="77">
        <v>916</v>
      </c>
      <c r="B1061" s="78">
        <v>316</v>
      </c>
      <c r="C1061" s="79" t="s">
        <v>354</v>
      </c>
      <c r="D1061" s="80">
        <v>1</v>
      </c>
    </row>
    <row r="1062" spans="1:4" x14ac:dyDescent="0.2">
      <c r="A1062" s="77">
        <v>917</v>
      </c>
      <c r="B1062" s="78">
        <v>279</v>
      </c>
      <c r="C1062" s="79" t="s">
        <v>354</v>
      </c>
      <c r="D1062" s="80">
        <v>2</v>
      </c>
    </row>
    <row r="1063" spans="1:4" x14ac:dyDescent="0.2">
      <c r="A1063" s="77">
        <v>917</v>
      </c>
      <c r="B1063" s="78">
        <v>280</v>
      </c>
      <c r="C1063" s="79" t="s">
        <v>354</v>
      </c>
      <c r="D1063" s="80">
        <v>1</v>
      </c>
    </row>
    <row r="1064" spans="1:4" x14ac:dyDescent="0.2">
      <c r="A1064" s="77">
        <v>918</v>
      </c>
      <c r="B1064" s="78">
        <v>290</v>
      </c>
      <c r="C1064" s="79" t="s">
        <v>289</v>
      </c>
      <c r="D1064" s="80">
        <v>1</v>
      </c>
    </row>
    <row r="1065" spans="1:4" x14ac:dyDescent="0.2">
      <c r="A1065" s="77">
        <v>918</v>
      </c>
      <c r="B1065" s="78">
        <v>291</v>
      </c>
      <c r="C1065" s="79" t="s">
        <v>289</v>
      </c>
      <c r="D1065" s="80">
        <v>1</v>
      </c>
    </row>
    <row r="1066" spans="1:4" x14ac:dyDescent="0.2">
      <c r="A1066" s="77">
        <v>919</v>
      </c>
      <c r="B1066" s="78">
        <v>57</v>
      </c>
      <c r="C1066" s="79" t="s">
        <v>402</v>
      </c>
      <c r="D1066" s="80">
        <v>1</v>
      </c>
    </row>
    <row r="1067" spans="1:4" x14ac:dyDescent="0.2">
      <c r="A1067" s="77">
        <v>919</v>
      </c>
      <c r="B1067" s="78">
        <v>278</v>
      </c>
      <c r="C1067" s="79" t="s">
        <v>402</v>
      </c>
      <c r="D1067" s="80">
        <v>2</v>
      </c>
    </row>
    <row r="1068" spans="1:4" x14ac:dyDescent="0.2">
      <c r="A1068" s="77">
        <v>920</v>
      </c>
      <c r="B1068" s="78">
        <v>57</v>
      </c>
      <c r="C1068" s="79" t="s">
        <v>402</v>
      </c>
      <c r="D1068" s="80">
        <v>1</v>
      </c>
    </row>
    <row r="1069" spans="1:4" x14ac:dyDescent="0.2">
      <c r="A1069" s="77">
        <v>920</v>
      </c>
      <c r="B1069" s="78">
        <v>278</v>
      </c>
      <c r="C1069" s="79" t="s">
        <v>402</v>
      </c>
      <c r="D1069" s="80">
        <v>2</v>
      </c>
    </row>
    <row r="1070" spans="1:4" x14ac:dyDescent="0.2">
      <c r="A1070" s="77">
        <v>922</v>
      </c>
      <c r="B1070" s="78">
        <v>301</v>
      </c>
      <c r="C1070" s="79" t="s">
        <v>312</v>
      </c>
      <c r="D1070" s="80">
        <v>1</v>
      </c>
    </row>
    <row r="1071" spans="1:4" x14ac:dyDescent="0.2">
      <c r="A1071" s="77">
        <v>923</v>
      </c>
      <c r="B1071" s="78">
        <v>302</v>
      </c>
      <c r="C1071" s="79" t="s">
        <v>312</v>
      </c>
      <c r="D1071" s="80">
        <v>1</v>
      </c>
    </row>
    <row r="1072" spans="1:4" x14ac:dyDescent="0.2">
      <c r="A1072" s="77">
        <v>924</v>
      </c>
      <c r="B1072" s="78">
        <v>303</v>
      </c>
      <c r="C1072" s="79" t="s">
        <v>312</v>
      </c>
      <c r="D1072" s="80">
        <v>1</v>
      </c>
    </row>
    <row r="1073" spans="1:4" x14ac:dyDescent="0.2">
      <c r="A1073" s="77">
        <v>925</v>
      </c>
      <c r="B1073" s="78">
        <v>259</v>
      </c>
      <c r="C1073" s="79" t="s">
        <v>403</v>
      </c>
      <c r="D1073" s="80" t="s">
        <v>342</v>
      </c>
    </row>
    <row r="1074" spans="1:4" x14ac:dyDescent="0.2">
      <c r="A1074" s="77">
        <v>925</v>
      </c>
      <c r="B1074" s="78">
        <v>307</v>
      </c>
      <c r="C1074" s="79" t="s">
        <v>403</v>
      </c>
      <c r="D1074" s="80" t="s">
        <v>342</v>
      </c>
    </row>
    <row r="1075" spans="1:4" x14ac:dyDescent="0.2">
      <c r="A1075" s="77">
        <v>926</v>
      </c>
      <c r="B1075" s="78">
        <v>261</v>
      </c>
      <c r="C1075" s="79" t="s">
        <v>343</v>
      </c>
      <c r="D1075" s="80" t="s">
        <v>342</v>
      </c>
    </row>
    <row r="1076" spans="1:4" x14ac:dyDescent="0.2">
      <c r="A1076" s="77">
        <v>926</v>
      </c>
      <c r="B1076" s="78">
        <v>308</v>
      </c>
      <c r="C1076" s="79" t="s">
        <v>343</v>
      </c>
      <c r="D1076" s="80" t="s">
        <v>342</v>
      </c>
    </row>
    <row r="1077" spans="1:4" x14ac:dyDescent="0.2">
      <c r="A1077" s="77">
        <v>927</v>
      </c>
      <c r="B1077" s="78">
        <v>263</v>
      </c>
      <c r="C1077" s="79" t="s">
        <v>345</v>
      </c>
      <c r="D1077" s="80" t="s">
        <v>342</v>
      </c>
    </row>
    <row r="1078" spans="1:4" x14ac:dyDescent="0.2">
      <c r="A1078" s="77">
        <v>927</v>
      </c>
      <c r="B1078" s="78">
        <v>309</v>
      </c>
      <c r="C1078" s="79" t="s">
        <v>345</v>
      </c>
      <c r="D1078" s="80" t="s">
        <v>342</v>
      </c>
    </row>
    <row r="1079" spans="1:4" x14ac:dyDescent="0.2">
      <c r="A1079" s="77">
        <v>928</v>
      </c>
      <c r="B1079" s="78">
        <v>265</v>
      </c>
      <c r="C1079" s="79" t="s">
        <v>344</v>
      </c>
      <c r="D1079" s="80" t="s">
        <v>342</v>
      </c>
    </row>
    <row r="1080" spans="1:4" x14ac:dyDescent="0.2">
      <c r="A1080" s="77">
        <v>928</v>
      </c>
      <c r="B1080" s="78">
        <v>310</v>
      </c>
      <c r="C1080" s="79" t="s">
        <v>344</v>
      </c>
      <c r="D1080" s="80" t="s">
        <v>342</v>
      </c>
    </row>
    <row r="1081" spans="1:4" x14ac:dyDescent="0.2">
      <c r="A1081" s="77">
        <v>929</v>
      </c>
      <c r="B1081" s="78">
        <v>14041</v>
      </c>
      <c r="C1081" s="79" t="s">
        <v>398</v>
      </c>
      <c r="D1081" s="80" t="s">
        <v>209</v>
      </c>
    </row>
    <row r="1082" spans="1:4" x14ac:dyDescent="0.2">
      <c r="A1082" s="77">
        <v>930</v>
      </c>
      <c r="B1082" s="78">
        <v>14053</v>
      </c>
      <c r="C1082" s="79" t="s">
        <v>398</v>
      </c>
      <c r="D1082" s="80" t="s">
        <v>209</v>
      </c>
    </row>
    <row r="1083" spans="1:4" x14ac:dyDescent="0.2">
      <c r="A1083" s="77">
        <v>931</v>
      </c>
      <c r="B1083" s="78">
        <v>14056</v>
      </c>
      <c r="C1083" s="79" t="s">
        <v>398</v>
      </c>
      <c r="D1083" s="80" t="s">
        <v>209</v>
      </c>
    </row>
    <row r="1084" spans="1:4" x14ac:dyDescent="0.2">
      <c r="A1084" s="77">
        <v>932</v>
      </c>
      <c r="B1084" s="78">
        <v>191</v>
      </c>
      <c r="C1084" s="79" t="s">
        <v>404</v>
      </c>
      <c r="D1084" s="80">
        <v>2</v>
      </c>
    </row>
    <row r="1085" spans="1:4" x14ac:dyDescent="0.2">
      <c r="A1085" s="77">
        <v>932</v>
      </c>
      <c r="B1085" s="78">
        <v>353</v>
      </c>
      <c r="C1085" s="79" t="s">
        <v>404</v>
      </c>
      <c r="D1085" s="80">
        <v>1</v>
      </c>
    </row>
    <row r="1086" spans="1:4" x14ac:dyDescent="0.2">
      <c r="A1086" s="77">
        <v>932</v>
      </c>
      <c r="B1086" s="78">
        <v>354</v>
      </c>
      <c r="C1086" s="79" t="s">
        <v>404</v>
      </c>
      <c r="D1086" s="80">
        <v>1</v>
      </c>
    </row>
    <row r="1087" spans="1:4" x14ac:dyDescent="0.2">
      <c r="A1087" s="77">
        <v>932</v>
      </c>
      <c r="B1087" s="78">
        <v>355</v>
      </c>
      <c r="C1087" s="79" t="s">
        <v>404</v>
      </c>
      <c r="D1087" s="80">
        <v>1</v>
      </c>
    </row>
    <row r="1088" spans="1:4" x14ac:dyDescent="0.2">
      <c r="A1088" s="77">
        <v>933</v>
      </c>
      <c r="B1088" s="78">
        <v>14147</v>
      </c>
      <c r="C1088" s="79" t="s">
        <v>396</v>
      </c>
      <c r="D1088" s="80">
        <v>2</v>
      </c>
    </row>
    <row r="1089" spans="1:4" x14ac:dyDescent="0.2">
      <c r="A1089" s="77">
        <v>933</v>
      </c>
      <c r="B1089" s="78">
        <v>14148</v>
      </c>
      <c r="C1089" s="79" t="s">
        <v>396</v>
      </c>
      <c r="D1089" s="80">
        <v>1</v>
      </c>
    </row>
    <row r="1090" spans="1:4" x14ac:dyDescent="0.2">
      <c r="A1090" s="77">
        <v>934</v>
      </c>
      <c r="B1090" s="78">
        <v>14149</v>
      </c>
      <c r="C1090" s="79" t="s">
        <v>397</v>
      </c>
      <c r="D1090" s="80" t="s">
        <v>209</v>
      </c>
    </row>
    <row r="1091" spans="1:4" x14ac:dyDescent="0.2">
      <c r="A1091" s="77">
        <v>935</v>
      </c>
      <c r="B1091" s="78">
        <v>374</v>
      </c>
      <c r="C1091" s="79" t="s">
        <v>405</v>
      </c>
      <c r="D1091" s="80" t="s">
        <v>456</v>
      </c>
    </row>
    <row r="1092" spans="1:4" x14ac:dyDescent="0.2">
      <c r="A1092" s="77">
        <v>935</v>
      </c>
      <c r="B1092" s="78">
        <v>375</v>
      </c>
      <c r="C1092" s="79" t="s">
        <v>405</v>
      </c>
      <c r="D1092" s="80" t="s">
        <v>454</v>
      </c>
    </row>
    <row r="1093" spans="1:4" x14ac:dyDescent="0.2">
      <c r="A1093" s="77">
        <v>936</v>
      </c>
      <c r="B1093" s="78">
        <v>1422</v>
      </c>
      <c r="C1093" s="79" t="s">
        <v>405</v>
      </c>
      <c r="D1093" s="80">
        <v>1</v>
      </c>
    </row>
    <row r="1094" spans="1:4" x14ac:dyDescent="0.2">
      <c r="A1094" s="77">
        <v>936</v>
      </c>
      <c r="B1094" s="78">
        <v>1423</v>
      </c>
      <c r="C1094" s="79" t="s">
        <v>405</v>
      </c>
      <c r="D1094" s="80">
        <v>2</v>
      </c>
    </row>
    <row r="1095" spans="1:4" x14ac:dyDescent="0.2">
      <c r="A1095" s="77">
        <v>937</v>
      </c>
      <c r="B1095" s="78">
        <v>14150</v>
      </c>
      <c r="C1095" s="79" t="s">
        <v>405</v>
      </c>
      <c r="D1095" s="80">
        <v>2</v>
      </c>
    </row>
    <row r="1096" spans="1:4" x14ac:dyDescent="0.2">
      <c r="A1096" s="77">
        <v>937</v>
      </c>
      <c r="B1096" s="78">
        <v>14151</v>
      </c>
      <c r="C1096" s="79" t="s">
        <v>405</v>
      </c>
      <c r="D1096" s="80">
        <v>1</v>
      </c>
    </row>
    <row r="1097" spans="1:4" x14ac:dyDescent="0.2">
      <c r="A1097" s="77">
        <v>938</v>
      </c>
      <c r="B1097" s="78">
        <v>376</v>
      </c>
      <c r="C1097" s="79" t="s">
        <v>405</v>
      </c>
      <c r="D1097" s="80">
        <v>2</v>
      </c>
    </row>
    <row r="1098" spans="1:4" x14ac:dyDescent="0.2">
      <c r="A1098" s="77">
        <v>938</v>
      </c>
      <c r="B1098" s="78">
        <v>377</v>
      </c>
      <c r="C1098" s="79" t="s">
        <v>405</v>
      </c>
      <c r="D1098" s="80">
        <v>1</v>
      </c>
    </row>
    <row r="1099" spans="1:4" x14ac:dyDescent="0.2">
      <c r="A1099" s="77">
        <v>939</v>
      </c>
      <c r="B1099" s="78">
        <v>395</v>
      </c>
      <c r="C1099" s="79" t="s">
        <v>405</v>
      </c>
      <c r="D1099" s="80">
        <v>2</v>
      </c>
    </row>
    <row r="1100" spans="1:4" x14ac:dyDescent="0.2">
      <c r="A1100" s="77">
        <v>939</v>
      </c>
      <c r="B1100" s="78">
        <v>396</v>
      </c>
      <c r="C1100" s="79" t="s">
        <v>405</v>
      </c>
      <c r="D1100" s="80">
        <v>1</v>
      </c>
    </row>
    <row r="1101" spans="1:4" x14ac:dyDescent="0.2">
      <c r="A1101" s="77">
        <v>940</v>
      </c>
      <c r="B1101" s="78">
        <v>397</v>
      </c>
      <c r="C1101" s="79" t="s">
        <v>406</v>
      </c>
      <c r="D1101" s="80" t="s">
        <v>364</v>
      </c>
    </row>
    <row r="1102" spans="1:4" x14ac:dyDescent="0.2">
      <c r="A1102" s="77">
        <v>941</v>
      </c>
      <c r="B1102" s="78">
        <v>398</v>
      </c>
      <c r="C1102" s="79" t="s">
        <v>407</v>
      </c>
      <c r="D1102" s="80" t="s">
        <v>364</v>
      </c>
    </row>
    <row r="1103" spans="1:4" x14ac:dyDescent="0.2">
      <c r="A1103" s="77">
        <v>942</v>
      </c>
      <c r="B1103" s="78">
        <v>400</v>
      </c>
      <c r="C1103" s="79" t="s">
        <v>257</v>
      </c>
      <c r="D1103" s="80">
        <v>1</v>
      </c>
    </row>
    <row r="1104" spans="1:4" x14ac:dyDescent="0.2">
      <c r="A1104" s="77">
        <v>942</v>
      </c>
      <c r="B1104" s="78">
        <v>401</v>
      </c>
      <c r="C1104" s="79" t="s">
        <v>257</v>
      </c>
      <c r="D1104" s="80">
        <v>2</v>
      </c>
    </row>
    <row r="1105" spans="1:4" x14ac:dyDescent="0.2">
      <c r="A1105" s="77">
        <v>943</v>
      </c>
      <c r="B1105" s="78">
        <v>404</v>
      </c>
      <c r="C1105" s="79" t="s">
        <v>247</v>
      </c>
      <c r="D1105" s="80">
        <v>1</v>
      </c>
    </row>
    <row r="1106" spans="1:4" x14ac:dyDescent="0.2">
      <c r="A1106" s="77">
        <v>943</v>
      </c>
      <c r="B1106" s="78">
        <v>405</v>
      </c>
      <c r="C1106" s="79" t="s">
        <v>247</v>
      </c>
      <c r="D1106" s="80">
        <v>2</v>
      </c>
    </row>
    <row r="1107" spans="1:4" x14ac:dyDescent="0.2">
      <c r="A1107" s="77">
        <v>944</v>
      </c>
      <c r="B1107" s="78">
        <v>406</v>
      </c>
      <c r="C1107" s="79" t="s">
        <v>247</v>
      </c>
      <c r="D1107" s="80">
        <v>1</v>
      </c>
    </row>
    <row r="1108" spans="1:4" x14ac:dyDescent="0.2">
      <c r="A1108" s="77">
        <v>944</v>
      </c>
      <c r="B1108" s="78">
        <v>407</v>
      </c>
      <c r="C1108" s="79" t="s">
        <v>247</v>
      </c>
      <c r="D1108" s="80">
        <v>2</v>
      </c>
    </row>
    <row r="1109" spans="1:4" x14ac:dyDescent="0.2">
      <c r="A1109" s="77">
        <v>945</v>
      </c>
      <c r="B1109" s="78">
        <v>408</v>
      </c>
      <c r="C1109" s="79" t="s">
        <v>247</v>
      </c>
      <c r="D1109" s="80">
        <v>1</v>
      </c>
    </row>
    <row r="1110" spans="1:4" x14ac:dyDescent="0.2">
      <c r="A1110" s="77">
        <v>945</v>
      </c>
      <c r="B1110" s="78">
        <v>409</v>
      </c>
      <c r="C1110" s="79" t="s">
        <v>247</v>
      </c>
      <c r="D1110" s="80">
        <v>2</v>
      </c>
    </row>
    <row r="1111" spans="1:4" x14ac:dyDescent="0.2">
      <c r="A1111" s="77">
        <v>946</v>
      </c>
      <c r="B1111" s="78">
        <v>410</v>
      </c>
      <c r="C1111" s="79" t="s">
        <v>247</v>
      </c>
      <c r="D1111" s="80">
        <v>1</v>
      </c>
    </row>
    <row r="1112" spans="1:4" x14ac:dyDescent="0.2">
      <c r="A1112" s="77">
        <v>946</v>
      </c>
      <c r="B1112" s="78">
        <v>411</v>
      </c>
      <c r="C1112" s="79" t="s">
        <v>247</v>
      </c>
      <c r="D1112" s="80">
        <v>2</v>
      </c>
    </row>
    <row r="1113" spans="1:4" x14ac:dyDescent="0.2">
      <c r="A1113" s="77">
        <v>947</v>
      </c>
      <c r="B1113" s="78">
        <v>412</v>
      </c>
      <c r="C1113" s="79" t="s">
        <v>408</v>
      </c>
      <c r="D1113" s="80">
        <v>2</v>
      </c>
    </row>
    <row r="1114" spans="1:4" x14ac:dyDescent="0.2">
      <c r="A1114" s="77">
        <v>947</v>
      </c>
      <c r="B1114" s="78">
        <v>413</v>
      </c>
      <c r="C1114" s="79" t="s">
        <v>408</v>
      </c>
      <c r="D1114" s="80">
        <v>1</v>
      </c>
    </row>
    <row r="1115" spans="1:4" x14ac:dyDescent="0.2">
      <c r="A1115" s="77">
        <v>947</v>
      </c>
      <c r="B1115" s="78">
        <v>414</v>
      </c>
      <c r="C1115" s="79" t="s">
        <v>408</v>
      </c>
      <c r="D1115" s="80">
        <v>1</v>
      </c>
    </row>
    <row r="1116" spans="1:4" x14ac:dyDescent="0.2">
      <c r="A1116" s="77">
        <v>948</v>
      </c>
      <c r="B1116" s="78">
        <v>415</v>
      </c>
      <c r="C1116" s="79" t="s">
        <v>409</v>
      </c>
      <c r="D1116" s="80" t="s">
        <v>456</v>
      </c>
    </row>
    <row r="1117" spans="1:4" x14ac:dyDescent="0.2">
      <c r="A1117" s="77">
        <v>948</v>
      </c>
      <c r="B1117" s="78">
        <v>416</v>
      </c>
      <c r="C1117" s="79" t="s">
        <v>409</v>
      </c>
      <c r="D1117" s="80">
        <v>1</v>
      </c>
    </row>
    <row r="1118" spans="1:4" x14ac:dyDescent="0.2">
      <c r="A1118" s="77">
        <v>949</v>
      </c>
      <c r="B1118" s="78">
        <v>417</v>
      </c>
      <c r="C1118" s="79" t="s">
        <v>493</v>
      </c>
      <c r="D1118" s="80">
        <v>1</v>
      </c>
    </row>
    <row r="1119" spans="1:4" x14ac:dyDescent="0.2">
      <c r="A1119" s="77">
        <v>949</v>
      </c>
      <c r="B1119" s="78">
        <v>418</v>
      </c>
      <c r="C1119" s="79" t="s">
        <v>493</v>
      </c>
      <c r="D1119" s="80">
        <v>2</v>
      </c>
    </row>
    <row r="1120" spans="1:4" x14ac:dyDescent="0.2">
      <c r="A1120" s="77">
        <v>950</v>
      </c>
      <c r="B1120" s="78">
        <v>419</v>
      </c>
      <c r="C1120" s="79" t="s">
        <v>494</v>
      </c>
      <c r="D1120" s="80" t="s">
        <v>209</v>
      </c>
    </row>
    <row r="1121" spans="1:4" x14ac:dyDescent="0.2">
      <c r="A1121" s="77">
        <v>951</v>
      </c>
      <c r="B1121" s="78">
        <v>420</v>
      </c>
      <c r="C1121" s="79" t="s">
        <v>495</v>
      </c>
      <c r="D1121" s="80" t="s">
        <v>209</v>
      </c>
    </row>
    <row r="1122" spans="1:4" x14ac:dyDescent="0.2">
      <c r="A1122" s="77">
        <v>952</v>
      </c>
      <c r="B1122" s="78">
        <v>421</v>
      </c>
      <c r="C1122" s="79" t="s">
        <v>496</v>
      </c>
      <c r="D1122" s="80">
        <v>1</v>
      </c>
    </row>
    <row r="1123" spans="1:4" x14ac:dyDescent="0.2">
      <c r="A1123" s="77">
        <v>952</v>
      </c>
      <c r="B1123" s="78">
        <v>422</v>
      </c>
      <c r="C1123" s="79" t="s">
        <v>496</v>
      </c>
      <c r="D1123" s="80">
        <v>2</v>
      </c>
    </row>
    <row r="1124" spans="1:4" x14ac:dyDescent="0.2">
      <c r="A1124" s="77">
        <v>953</v>
      </c>
      <c r="B1124" s="78">
        <v>423</v>
      </c>
      <c r="C1124" s="79" t="s">
        <v>410</v>
      </c>
      <c r="D1124" s="80">
        <v>1</v>
      </c>
    </row>
    <row r="1125" spans="1:4" x14ac:dyDescent="0.2">
      <c r="A1125" s="77">
        <v>953</v>
      </c>
      <c r="B1125" s="78">
        <v>424</v>
      </c>
      <c r="C1125" s="79" t="s">
        <v>410</v>
      </c>
      <c r="D1125" s="80" t="s">
        <v>454</v>
      </c>
    </row>
    <row r="1126" spans="1:4" x14ac:dyDescent="0.2">
      <c r="A1126" s="77">
        <v>954</v>
      </c>
      <c r="B1126" s="78">
        <v>425</v>
      </c>
      <c r="C1126" s="79" t="s">
        <v>411</v>
      </c>
      <c r="D1126" s="80" t="s">
        <v>456</v>
      </c>
    </row>
    <row r="1127" spans="1:4" x14ac:dyDescent="0.2">
      <c r="A1127" s="77">
        <v>954</v>
      </c>
      <c r="B1127" s="78">
        <v>426</v>
      </c>
      <c r="C1127" s="79" t="s">
        <v>411</v>
      </c>
      <c r="D1127" s="80" t="s">
        <v>454</v>
      </c>
    </row>
    <row r="1128" spans="1:4" x14ac:dyDescent="0.2">
      <c r="A1128" s="77">
        <v>954</v>
      </c>
      <c r="B1128" s="78">
        <v>427</v>
      </c>
      <c r="C1128" s="79" t="s">
        <v>411</v>
      </c>
      <c r="D1128" s="80" t="s">
        <v>454</v>
      </c>
    </row>
    <row r="1129" spans="1:4" x14ac:dyDescent="0.2">
      <c r="A1129" s="77">
        <v>955</v>
      </c>
      <c r="B1129" s="78">
        <v>206</v>
      </c>
      <c r="C1129" s="79" t="s">
        <v>412</v>
      </c>
      <c r="D1129" s="80">
        <v>2</v>
      </c>
    </row>
    <row r="1130" spans="1:4" x14ac:dyDescent="0.2">
      <c r="A1130" s="77">
        <v>955</v>
      </c>
      <c r="B1130" s="78">
        <v>428</v>
      </c>
      <c r="C1130" s="79" t="s">
        <v>412</v>
      </c>
      <c r="D1130" s="80">
        <v>1</v>
      </c>
    </row>
    <row r="1131" spans="1:4" x14ac:dyDescent="0.2">
      <c r="A1131" s="77">
        <v>955</v>
      </c>
      <c r="B1131" s="78">
        <v>429</v>
      </c>
      <c r="C1131" s="79" t="s">
        <v>412</v>
      </c>
      <c r="D1131" s="80">
        <v>2</v>
      </c>
    </row>
    <row r="1132" spans="1:4" x14ac:dyDescent="0.2">
      <c r="A1132" s="77">
        <v>955</v>
      </c>
      <c r="B1132" s="78">
        <v>430</v>
      </c>
      <c r="C1132" s="79" t="s">
        <v>412</v>
      </c>
      <c r="D1132" s="80">
        <v>1</v>
      </c>
    </row>
    <row r="1133" spans="1:4" x14ac:dyDescent="0.2">
      <c r="A1133" s="77">
        <v>956</v>
      </c>
      <c r="B1133" s="78">
        <v>160</v>
      </c>
      <c r="C1133" s="79" t="s">
        <v>413</v>
      </c>
      <c r="D1133" s="80">
        <v>2</v>
      </c>
    </row>
    <row r="1134" spans="1:4" x14ac:dyDescent="0.2">
      <c r="A1134" s="77">
        <v>956</v>
      </c>
      <c r="B1134" s="78">
        <v>427</v>
      </c>
      <c r="C1134" s="79" t="s">
        <v>413</v>
      </c>
      <c r="D1134" s="80">
        <v>1</v>
      </c>
    </row>
    <row r="1135" spans="1:4" x14ac:dyDescent="0.2">
      <c r="A1135" s="77">
        <v>956</v>
      </c>
      <c r="B1135" s="78">
        <v>431</v>
      </c>
      <c r="C1135" s="79" t="s">
        <v>413</v>
      </c>
      <c r="D1135" s="80">
        <v>2</v>
      </c>
    </row>
    <row r="1136" spans="1:4" x14ac:dyDescent="0.2">
      <c r="A1136" s="77">
        <v>956</v>
      </c>
      <c r="B1136" s="78">
        <v>432</v>
      </c>
      <c r="C1136" s="79" t="s">
        <v>413</v>
      </c>
      <c r="D1136" s="80">
        <v>1</v>
      </c>
    </row>
    <row r="1137" spans="1:4" x14ac:dyDescent="0.2">
      <c r="A1137" s="77">
        <v>957</v>
      </c>
      <c r="B1137" s="78">
        <v>432</v>
      </c>
      <c r="C1137" s="79" t="s">
        <v>414</v>
      </c>
      <c r="D1137" s="80">
        <v>1</v>
      </c>
    </row>
    <row r="1138" spans="1:4" x14ac:dyDescent="0.2">
      <c r="A1138" s="77">
        <v>957</v>
      </c>
      <c r="B1138" s="78">
        <v>433</v>
      </c>
      <c r="C1138" s="79" t="s">
        <v>414</v>
      </c>
      <c r="D1138" s="80">
        <v>2</v>
      </c>
    </row>
    <row r="1139" spans="1:4" x14ac:dyDescent="0.2">
      <c r="A1139" s="77">
        <v>958</v>
      </c>
      <c r="B1139" s="78">
        <v>434</v>
      </c>
      <c r="C1139" s="79" t="s">
        <v>415</v>
      </c>
      <c r="D1139" s="80">
        <v>2</v>
      </c>
    </row>
    <row r="1140" spans="1:4" x14ac:dyDescent="0.2">
      <c r="A1140" s="77">
        <v>958</v>
      </c>
      <c r="B1140" s="78">
        <v>435</v>
      </c>
      <c r="C1140" s="79" t="s">
        <v>415</v>
      </c>
      <c r="D1140" s="80">
        <v>1</v>
      </c>
    </row>
    <row r="1141" spans="1:4" x14ac:dyDescent="0.2">
      <c r="A1141" s="77">
        <v>959</v>
      </c>
      <c r="B1141" s="78">
        <v>160</v>
      </c>
      <c r="C1141" s="79" t="s">
        <v>416</v>
      </c>
      <c r="D1141" s="80">
        <v>2</v>
      </c>
    </row>
    <row r="1142" spans="1:4" x14ac:dyDescent="0.2">
      <c r="A1142" s="77">
        <v>959</v>
      </c>
      <c r="B1142" s="78">
        <v>432</v>
      </c>
      <c r="C1142" s="79" t="s">
        <v>416</v>
      </c>
      <c r="D1142" s="80">
        <v>1</v>
      </c>
    </row>
    <row r="1143" spans="1:4" x14ac:dyDescent="0.2">
      <c r="A1143" s="77">
        <v>959</v>
      </c>
      <c r="B1143" s="78">
        <v>436</v>
      </c>
      <c r="C1143" s="79" t="s">
        <v>416</v>
      </c>
      <c r="D1143" s="80">
        <v>2</v>
      </c>
    </row>
    <row r="1144" spans="1:4" x14ac:dyDescent="0.2">
      <c r="A1144" s="77">
        <v>960</v>
      </c>
      <c r="B1144" s="78">
        <v>160</v>
      </c>
      <c r="C1144" s="79" t="s">
        <v>417</v>
      </c>
      <c r="D1144" s="80">
        <v>2</v>
      </c>
    </row>
    <row r="1145" spans="1:4" x14ac:dyDescent="0.2">
      <c r="A1145" s="77">
        <v>960</v>
      </c>
      <c r="B1145" s="78">
        <v>435</v>
      </c>
      <c r="C1145" s="79" t="s">
        <v>417</v>
      </c>
      <c r="D1145" s="80">
        <v>1</v>
      </c>
    </row>
    <row r="1146" spans="1:4" x14ac:dyDescent="0.2">
      <c r="A1146" s="77">
        <v>960</v>
      </c>
      <c r="B1146" s="78">
        <v>441</v>
      </c>
      <c r="C1146" s="79" t="s">
        <v>417</v>
      </c>
      <c r="D1146" s="80">
        <v>1</v>
      </c>
    </row>
    <row r="1147" spans="1:4" x14ac:dyDescent="0.2">
      <c r="A1147" s="77">
        <v>961</v>
      </c>
      <c r="B1147" s="78">
        <v>427</v>
      </c>
      <c r="C1147" s="79" t="s">
        <v>418</v>
      </c>
      <c r="D1147" s="80">
        <v>1</v>
      </c>
    </row>
    <row r="1148" spans="1:4" x14ac:dyDescent="0.2">
      <c r="A1148" s="77">
        <v>961</v>
      </c>
      <c r="B1148" s="78">
        <v>432</v>
      </c>
      <c r="C1148" s="79" t="s">
        <v>418</v>
      </c>
      <c r="D1148" s="80">
        <v>1</v>
      </c>
    </row>
    <row r="1149" spans="1:4" x14ac:dyDescent="0.2">
      <c r="A1149" s="77">
        <v>961</v>
      </c>
      <c r="B1149" s="78">
        <v>437</v>
      </c>
      <c r="C1149" s="79" t="s">
        <v>418</v>
      </c>
      <c r="D1149" s="80">
        <v>2</v>
      </c>
    </row>
    <row r="1150" spans="1:4" x14ac:dyDescent="0.2">
      <c r="A1150" s="77">
        <v>962</v>
      </c>
      <c r="B1150" s="78">
        <v>427</v>
      </c>
      <c r="C1150" s="79" t="s">
        <v>419</v>
      </c>
      <c r="D1150" s="80">
        <v>1</v>
      </c>
    </row>
    <row r="1151" spans="1:4" x14ac:dyDescent="0.2">
      <c r="A1151" s="77">
        <v>962</v>
      </c>
      <c r="B1151" s="78">
        <v>435</v>
      </c>
      <c r="C1151" s="79" t="s">
        <v>419</v>
      </c>
      <c r="D1151" s="80">
        <v>1</v>
      </c>
    </row>
    <row r="1152" spans="1:4" x14ac:dyDescent="0.2">
      <c r="A1152" s="77">
        <v>962</v>
      </c>
      <c r="B1152" s="78">
        <v>438</v>
      </c>
      <c r="C1152" s="79" t="s">
        <v>419</v>
      </c>
      <c r="D1152" s="80">
        <v>2</v>
      </c>
    </row>
    <row r="1153" spans="1:4" x14ac:dyDescent="0.2">
      <c r="A1153" s="77">
        <v>963</v>
      </c>
      <c r="B1153" s="78">
        <v>160</v>
      </c>
      <c r="C1153" s="79" t="s">
        <v>420</v>
      </c>
      <c r="D1153" s="80">
        <v>2</v>
      </c>
    </row>
    <row r="1154" spans="1:4" x14ac:dyDescent="0.2">
      <c r="A1154" s="77">
        <v>963</v>
      </c>
      <c r="B1154" s="78">
        <v>427</v>
      </c>
      <c r="C1154" s="79" t="s">
        <v>420</v>
      </c>
      <c r="D1154" s="80">
        <v>1</v>
      </c>
    </row>
    <row r="1155" spans="1:4" x14ac:dyDescent="0.2">
      <c r="A1155" s="77">
        <v>963</v>
      </c>
      <c r="B1155" s="78">
        <v>435</v>
      </c>
      <c r="C1155" s="79" t="s">
        <v>420</v>
      </c>
      <c r="D1155" s="80">
        <v>1</v>
      </c>
    </row>
    <row r="1156" spans="1:4" x14ac:dyDescent="0.2">
      <c r="A1156" s="77">
        <v>963</v>
      </c>
      <c r="B1156" s="78">
        <v>439</v>
      </c>
      <c r="C1156" s="79" t="s">
        <v>420</v>
      </c>
      <c r="D1156" s="80">
        <v>2</v>
      </c>
    </row>
    <row r="1157" spans="1:4" x14ac:dyDescent="0.2">
      <c r="A1157" s="77">
        <v>964</v>
      </c>
      <c r="B1157" s="78">
        <v>160</v>
      </c>
      <c r="C1157" s="79" t="s">
        <v>421</v>
      </c>
      <c r="D1157" s="80">
        <v>2</v>
      </c>
    </row>
    <row r="1158" spans="1:4" x14ac:dyDescent="0.2">
      <c r="A1158" s="77">
        <v>964</v>
      </c>
      <c r="B1158" s="78">
        <v>431</v>
      </c>
      <c r="C1158" s="79" t="s">
        <v>421</v>
      </c>
      <c r="D1158" s="80">
        <v>2</v>
      </c>
    </row>
    <row r="1159" spans="1:4" x14ac:dyDescent="0.2">
      <c r="A1159" s="77">
        <v>964</v>
      </c>
      <c r="B1159" s="78">
        <v>440</v>
      </c>
      <c r="C1159" s="79" t="s">
        <v>421</v>
      </c>
      <c r="D1159" s="80">
        <v>1</v>
      </c>
    </row>
    <row r="1160" spans="1:4" x14ac:dyDescent="0.2">
      <c r="A1160" s="77">
        <v>965</v>
      </c>
      <c r="B1160" s="78">
        <v>194</v>
      </c>
      <c r="C1160" s="79" t="s">
        <v>422</v>
      </c>
      <c r="D1160" s="80">
        <v>2</v>
      </c>
    </row>
    <row r="1161" spans="1:4" x14ac:dyDescent="0.2">
      <c r="A1161" s="77">
        <v>965</v>
      </c>
      <c r="B1161" s="78">
        <v>489</v>
      </c>
      <c r="C1161" s="79" t="s">
        <v>422</v>
      </c>
      <c r="D1161" s="80">
        <v>1</v>
      </c>
    </row>
    <row r="1162" spans="1:4" x14ac:dyDescent="0.2">
      <c r="A1162" s="77">
        <v>965</v>
      </c>
      <c r="B1162" s="78">
        <v>500</v>
      </c>
      <c r="C1162" s="79" t="s">
        <v>422</v>
      </c>
      <c r="D1162" s="80">
        <v>2</v>
      </c>
    </row>
    <row r="1163" spans="1:4" x14ac:dyDescent="0.2">
      <c r="A1163" s="77">
        <v>966</v>
      </c>
      <c r="B1163" s="78">
        <v>488</v>
      </c>
      <c r="C1163" s="79" t="s">
        <v>269</v>
      </c>
      <c r="D1163" s="80" t="s">
        <v>209</v>
      </c>
    </row>
    <row r="1164" spans="1:4" x14ac:dyDescent="0.2">
      <c r="A1164" s="77">
        <v>967</v>
      </c>
      <c r="B1164" s="78">
        <v>442</v>
      </c>
      <c r="C1164" s="79" t="s">
        <v>281</v>
      </c>
      <c r="D1164" s="80">
        <v>1</v>
      </c>
    </row>
    <row r="1165" spans="1:4" x14ac:dyDescent="0.2">
      <c r="A1165" s="77">
        <v>967</v>
      </c>
      <c r="B1165" s="78">
        <v>443</v>
      </c>
      <c r="C1165" s="79" t="s">
        <v>281</v>
      </c>
      <c r="D1165" s="80">
        <v>2</v>
      </c>
    </row>
    <row r="1166" spans="1:4" x14ac:dyDescent="0.2">
      <c r="A1166" s="77">
        <v>968</v>
      </c>
      <c r="B1166" s="78">
        <v>444</v>
      </c>
      <c r="C1166" s="79" t="s">
        <v>281</v>
      </c>
      <c r="D1166" s="80">
        <v>1</v>
      </c>
    </row>
    <row r="1167" spans="1:4" x14ac:dyDescent="0.2">
      <c r="A1167" s="77">
        <v>969</v>
      </c>
      <c r="B1167" s="78">
        <v>443</v>
      </c>
      <c r="C1167" s="79" t="s">
        <v>422</v>
      </c>
      <c r="D1167" s="80">
        <v>2</v>
      </c>
    </row>
    <row r="1168" spans="1:4" x14ac:dyDescent="0.2">
      <c r="A1168" s="77">
        <v>969</v>
      </c>
      <c r="B1168" s="78">
        <v>489</v>
      </c>
      <c r="C1168" s="79" t="s">
        <v>422</v>
      </c>
      <c r="D1168" s="80">
        <v>1</v>
      </c>
    </row>
    <row r="1169" spans="1:4" x14ac:dyDescent="0.2">
      <c r="A1169" s="77">
        <v>969</v>
      </c>
      <c r="B1169" s="78">
        <v>501</v>
      </c>
      <c r="C1169" s="79" t="s">
        <v>422</v>
      </c>
      <c r="D1169" s="80">
        <v>1</v>
      </c>
    </row>
    <row r="1170" spans="1:4" x14ac:dyDescent="0.2">
      <c r="A1170" s="77">
        <v>970</v>
      </c>
      <c r="B1170" s="78">
        <v>447</v>
      </c>
      <c r="C1170" s="79" t="s">
        <v>235</v>
      </c>
      <c r="D1170" s="80">
        <v>2</v>
      </c>
    </row>
    <row r="1171" spans="1:4" x14ac:dyDescent="0.2">
      <c r="A1171" s="77">
        <v>970</v>
      </c>
      <c r="B1171" s="78">
        <v>448</v>
      </c>
      <c r="C1171" s="79" t="s">
        <v>235</v>
      </c>
      <c r="D1171" s="80">
        <v>1</v>
      </c>
    </row>
    <row r="1172" spans="1:4" x14ac:dyDescent="0.2">
      <c r="A1172" s="77">
        <v>971</v>
      </c>
      <c r="B1172" s="78">
        <v>492</v>
      </c>
      <c r="C1172" s="79" t="s">
        <v>423</v>
      </c>
      <c r="D1172" s="80">
        <v>2</v>
      </c>
    </row>
    <row r="1173" spans="1:4" x14ac:dyDescent="0.2">
      <c r="A1173" s="77">
        <v>971</v>
      </c>
      <c r="B1173" s="78">
        <v>493</v>
      </c>
      <c r="C1173" s="79" t="s">
        <v>423</v>
      </c>
      <c r="D1173" s="80">
        <v>1</v>
      </c>
    </row>
    <row r="1174" spans="1:4" x14ac:dyDescent="0.2">
      <c r="A1174" s="77">
        <v>971</v>
      </c>
      <c r="B1174" s="78">
        <v>494</v>
      </c>
      <c r="C1174" s="79" t="s">
        <v>423</v>
      </c>
      <c r="D1174" s="80">
        <v>1</v>
      </c>
    </row>
    <row r="1175" spans="1:4" x14ac:dyDescent="0.2">
      <c r="A1175" s="77">
        <v>972</v>
      </c>
      <c r="B1175" s="78">
        <v>502</v>
      </c>
      <c r="C1175" s="79" t="s">
        <v>457</v>
      </c>
      <c r="D1175" s="80">
        <v>1</v>
      </c>
    </row>
    <row r="1176" spans="1:4" x14ac:dyDescent="0.2">
      <c r="A1176" s="77">
        <v>972</v>
      </c>
      <c r="B1176" s="78">
        <v>503</v>
      </c>
      <c r="C1176" s="79" t="s">
        <v>457</v>
      </c>
      <c r="D1176" s="80" t="s">
        <v>456</v>
      </c>
    </row>
    <row r="1177" spans="1:4" x14ac:dyDescent="0.2">
      <c r="A1177" s="77">
        <v>973</v>
      </c>
      <c r="B1177" s="78">
        <v>453</v>
      </c>
      <c r="C1177" s="79" t="s">
        <v>279</v>
      </c>
      <c r="D1177" s="80">
        <v>1</v>
      </c>
    </row>
    <row r="1178" spans="1:4" x14ac:dyDescent="0.2">
      <c r="A1178" s="77">
        <v>973</v>
      </c>
      <c r="B1178" s="78">
        <v>454</v>
      </c>
      <c r="C1178" s="79" t="s">
        <v>279</v>
      </c>
      <c r="D1178" s="80">
        <v>2</v>
      </c>
    </row>
    <row r="1179" spans="1:4" x14ac:dyDescent="0.2">
      <c r="A1179" s="77">
        <v>974</v>
      </c>
      <c r="B1179" s="78">
        <v>455</v>
      </c>
      <c r="C1179" s="79" t="s">
        <v>305</v>
      </c>
      <c r="D1179" s="80">
        <v>2</v>
      </c>
    </row>
    <row r="1180" spans="1:4" x14ac:dyDescent="0.2">
      <c r="A1180" s="77">
        <v>975</v>
      </c>
      <c r="B1180" s="78">
        <v>504</v>
      </c>
      <c r="C1180" s="79" t="s">
        <v>497</v>
      </c>
      <c r="D1180" s="80">
        <v>1</v>
      </c>
    </row>
    <row r="1181" spans="1:4" x14ac:dyDescent="0.2">
      <c r="A1181" s="77">
        <v>975</v>
      </c>
      <c r="B1181" s="78">
        <v>505</v>
      </c>
      <c r="C1181" s="79" t="s">
        <v>497</v>
      </c>
      <c r="D1181" s="80">
        <v>2</v>
      </c>
    </row>
    <row r="1182" spans="1:4" x14ac:dyDescent="0.2">
      <c r="A1182" s="77">
        <v>976</v>
      </c>
      <c r="B1182" s="78">
        <v>506</v>
      </c>
      <c r="C1182" s="79" t="s">
        <v>498</v>
      </c>
      <c r="D1182" s="80">
        <v>1</v>
      </c>
    </row>
    <row r="1183" spans="1:4" x14ac:dyDescent="0.2">
      <c r="A1183" s="77">
        <v>976</v>
      </c>
      <c r="B1183" s="78">
        <v>507</v>
      </c>
      <c r="C1183" s="79" t="s">
        <v>498</v>
      </c>
      <c r="D1183" s="80">
        <v>2</v>
      </c>
    </row>
    <row r="1184" spans="1:4" x14ac:dyDescent="0.2">
      <c r="A1184" s="77">
        <v>978</v>
      </c>
      <c r="B1184" s="78">
        <v>462</v>
      </c>
      <c r="C1184" s="79" t="s">
        <v>263</v>
      </c>
      <c r="D1184" s="80" t="s">
        <v>209</v>
      </c>
    </row>
    <row r="1185" spans="1:4" x14ac:dyDescent="0.2">
      <c r="A1185" s="77">
        <v>979</v>
      </c>
      <c r="B1185" s="78">
        <v>463</v>
      </c>
      <c r="C1185" s="79" t="s">
        <v>302</v>
      </c>
      <c r="D1185" s="80" t="s">
        <v>449</v>
      </c>
    </row>
    <row r="1186" spans="1:4" x14ac:dyDescent="0.2">
      <c r="A1186" s="77">
        <v>980</v>
      </c>
      <c r="B1186" s="78">
        <v>466</v>
      </c>
      <c r="C1186" s="79" t="s">
        <v>424</v>
      </c>
      <c r="D1186" s="80">
        <v>2</v>
      </c>
    </row>
    <row r="1187" spans="1:4" x14ac:dyDescent="0.2">
      <c r="A1187" s="77">
        <v>980</v>
      </c>
      <c r="B1187" s="78">
        <v>467</v>
      </c>
      <c r="C1187" s="79" t="s">
        <v>424</v>
      </c>
      <c r="D1187" s="80">
        <v>1</v>
      </c>
    </row>
    <row r="1188" spans="1:4" x14ac:dyDescent="0.2">
      <c r="A1188" s="77">
        <v>981</v>
      </c>
      <c r="B1188" s="78">
        <v>468</v>
      </c>
      <c r="C1188" s="79" t="s">
        <v>425</v>
      </c>
      <c r="D1188" s="80" t="s">
        <v>209</v>
      </c>
    </row>
    <row r="1189" spans="1:4" x14ac:dyDescent="0.2">
      <c r="A1189" s="77">
        <v>982</v>
      </c>
      <c r="B1189" s="78">
        <v>508</v>
      </c>
      <c r="C1189" s="79" t="s">
        <v>499</v>
      </c>
      <c r="D1189" s="80">
        <v>2</v>
      </c>
    </row>
    <row r="1190" spans="1:4" x14ac:dyDescent="0.2">
      <c r="A1190" s="77">
        <v>982</v>
      </c>
      <c r="B1190" s="78">
        <v>509</v>
      </c>
      <c r="C1190" s="79" t="s">
        <v>499</v>
      </c>
      <c r="D1190" s="80">
        <v>1</v>
      </c>
    </row>
    <row r="1191" spans="1:4" x14ac:dyDescent="0.2">
      <c r="A1191" s="77">
        <v>983</v>
      </c>
      <c r="B1191" s="78">
        <v>510</v>
      </c>
      <c r="C1191" s="79" t="s">
        <v>500</v>
      </c>
      <c r="D1191" s="80">
        <v>2</v>
      </c>
    </row>
    <row r="1192" spans="1:4" x14ac:dyDescent="0.2">
      <c r="A1192" s="77">
        <v>983</v>
      </c>
      <c r="B1192" s="78">
        <v>511</v>
      </c>
      <c r="C1192" s="79" t="s">
        <v>500</v>
      </c>
      <c r="D1192" s="80">
        <v>1</v>
      </c>
    </row>
    <row r="1193" spans="1:4" s="110" customFormat="1" x14ac:dyDescent="0.2">
      <c r="A1193" s="77">
        <v>984</v>
      </c>
      <c r="B1193" s="78">
        <v>512</v>
      </c>
      <c r="C1193" s="79" t="s">
        <v>552</v>
      </c>
      <c r="D1193" s="80">
        <v>1</v>
      </c>
    </row>
    <row r="1194" spans="1:4" s="110" customFormat="1" x14ac:dyDescent="0.2">
      <c r="A1194" s="77">
        <v>984</v>
      </c>
      <c r="B1194" s="78">
        <v>513</v>
      </c>
      <c r="C1194" s="79" t="s">
        <v>552</v>
      </c>
      <c r="D1194" s="80">
        <v>2</v>
      </c>
    </row>
    <row r="1195" spans="1:4" s="110" customFormat="1" x14ac:dyDescent="0.2">
      <c r="A1195" s="77">
        <v>985</v>
      </c>
      <c r="B1195" s="78">
        <v>514</v>
      </c>
      <c r="C1195" s="79" t="s">
        <v>553</v>
      </c>
      <c r="D1195" s="80">
        <v>1</v>
      </c>
    </row>
    <row r="1196" spans="1:4" s="110" customFormat="1" x14ac:dyDescent="0.2">
      <c r="A1196" s="77">
        <v>985</v>
      </c>
      <c r="B1196" s="78">
        <v>515</v>
      </c>
      <c r="C1196" s="79" t="s">
        <v>553</v>
      </c>
      <c r="D1196" s="80">
        <v>2</v>
      </c>
    </row>
    <row r="1197" spans="1:4" x14ac:dyDescent="0.2">
      <c r="A1197" s="77">
        <v>989</v>
      </c>
      <c r="B1197" s="78">
        <v>475</v>
      </c>
      <c r="C1197" s="79" t="s">
        <v>318</v>
      </c>
      <c r="D1197" s="80">
        <v>2</v>
      </c>
    </row>
    <row r="1198" spans="1:4" x14ac:dyDescent="0.2">
      <c r="A1198" s="77">
        <v>989</v>
      </c>
      <c r="B1198" s="78">
        <v>476</v>
      </c>
      <c r="C1198" s="79" t="s">
        <v>318</v>
      </c>
      <c r="D1198" s="80">
        <v>1</v>
      </c>
    </row>
    <row r="1199" spans="1:4" x14ac:dyDescent="0.2">
      <c r="A1199" s="77">
        <v>990</v>
      </c>
      <c r="B1199" s="78">
        <v>477</v>
      </c>
      <c r="C1199" s="79" t="s">
        <v>319</v>
      </c>
      <c r="D1199" s="80" t="s">
        <v>209</v>
      </c>
    </row>
    <row r="1200" spans="1:4" x14ac:dyDescent="0.2">
      <c r="A1200" s="77">
        <v>991</v>
      </c>
      <c r="B1200" s="78">
        <v>478</v>
      </c>
      <c r="C1200" s="79" t="s">
        <v>269</v>
      </c>
      <c r="D1200" s="80" t="s">
        <v>209</v>
      </c>
    </row>
    <row r="1201" spans="1:4" x14ac:dyDescent="0.2">
      <c r="A1201" s="77">
        <v>996</v>
      </c>
      <c r="B1201" s="78">
        <v>485</v>
      </c>
      <c r="C1201" s="79" t="s">
        <v>349</v>
      </c>
      <c r="D1201" s="80">
        <v>2</v>
      </c>
    </row>
    <row r="1202" spans="1:4" x14ac:dyDescent="0.2">
      <c r="A1202" s="77">
        <v>996</v>
      </c>
      <c r="B1202" s="78">
        <v>486</v>
      </c>
      <c r="C1202" s="79" t="s">
        <v>349</v>
      </c>
      <c r="D1202" s="80">
        <v>1</v>
      </c>
    </row>
    <row r="1203" spans="1:4" x14ac:dyDescent="0.2">
      <c r="A1203" s="77">
        <v>996</v>
      </c>
      <c r="B1203" s="78">
        <v>487</v>
      </c>
      <c r="C1203" s="79" t="s">
        <v>349</v>
      </c>
      <c r="D1203" s="80">
        <v>2</v>
      </c>
    </row>
    <row r="1204" spans="1:4" x14ac:dyDescent="0.2">
      <c r="A1204" s="77">
        <v>997</v>
      </c>
      <c r="B1204" s="78">
        <v>490</v>
      </c>
      <c r="C1204" s="79" t="s">
        <v>426</v>
      </c>
      <c r="D1204" s="80" t="s">
        <v>456</v>
      </c>
    </row>
    <row r="1205" spans="1:4" x14ac:dyDescent="0.2">
      <c r="A1205" s="77">
        <v>997</v>
      </c>
      <c r="B1205" s="78">
        <v>491</v>
      </c>
      <c r="C1205" s="79" t="s">
        <v>426</v>
      </c>
      <c r="D1205" s="80">
        <v>1</v>
      </c>
    </row>
  </sheetData>
  <autoFilter ref="A28:D1205" xr:uid="{00000000-0009-0000-0000-00000A000000}"/>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workbookViewId="0">
      <selection activeCell="B10" sqref="B10"/>
    </sheetView>
  </sheetViews>
  <sheetFormatPr defaultColWidth="9.140625" defaultRowHeight="12.75" x14ac:dyDescent="0.2"/>
  <cols>
    <col min="1" max="1" width="2.42578125" style="87" customWidth="1"/>
    <col min="2" max="2" width="33.7109375" style="87" customWidth="1"/>
    <col min="3" max="4" width="14.140625" style="87" customWidth="1"/>
    <col min="5" max="9" width="12.140625" style="87" customWidth="1"/>
    <col min="10" max="10" width="5.5703125" style="87" customWidth="1"/>
    <col min="11" max="11" width="5.28515625" style="87" customWidth="1"/>
    <col min="12" max="12" width="35.28515625" style="87" customWidth="1"/>
    <col min="13" max="20" width="11.7109375" style="87" customWidth="1"/>
    <col min="21" max="16384" width="9.140625" style="87"/>
  </cols>
  <sheetData>
    <row r="1" spans="1:156" ht="24" customHeight="1" x14ac:dyDescent="0.2">
      <c r="B1" s="75" t="s">
        <v>75</v>
      </c>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row>
    <row r="2" spans="1:156" s="89" customFormat="1" ht="28.5" customHeight="1" x14ac:dyDescent="0.2">
      <c r="B2" s="278" t="str">
        <f>Overview!B4&amp; " - Effective from "&amp;Overview!D4&amp;" - "&amp;Overview!E4</f>
        <v>Vattenfall Networks Limited - GSP B - Effective from 1 April 2019 - Final</v>
      </c>
      <c r="C2" s="279"/>
      <c r="D2" s="279"/>
      <c r="E2" s="279"/>
      <c r="F2" s="279"/>
      <c r="G2" s="279"/>
      <c r="H2" s="279"/>
      <c r="I2" s="279"/>
      <c r="J2" s="279"/>
      <c r="K2" s="279"/>
      <c r="L2" s="279"/>
      <c r="M2" s="279"/>
      <c r="N2" s="279"/>
      <c r="O2" s="279"/>
      <c r="P2" s="279"/>
      <c r="Q2" s="279"/>
      <c r="R2" s="279"/>
      <c r="S2" s="279"/>
      <c r="T2" s="280"/>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row>
    <row r="3" spans="1:156" s="91" customFormat="1" ht="9" customHeight="1" x14ac:dyDescent="0.2">
      <c r="A3" s="90"/>
      <c r="B3" s="90"/>
      <c r="C3" s="90"/>
      <c r="D3" s="90"/>
      <c r="E3" s="90"/>
      <c r="F3" s="90"/>
      <c r="G3" s="90"/>
      <c r="H3" s="90"/>
      <c r="I3" s="90"/>
      <c r="J3" s="90"/>
      <c r="K3" s="90"/>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row>
    <row r="4" spans="1:156" ht="26.25" customHeight="1" x14ac:dyDescent="0.2">
      <c r="B4" s="284" t="s">
        <v>507</v>
      </c>
      <c r="C4" s="285"/>
      <c r="D4" s="285"/>
      <c r="E4" s="285"/>
      <c r="F4" s="285"/>
      <c r="G4" s="285"/>
      <c r="H4" s="285"/>
      <c r="I4" s="286"/>
      <c r="L4" s="284" t="s">
        <v>523</v>
      </c>
      <c r="M4" s="285"/>
      <c r="N4" s="285"/>
      <c r="O4" s="285"/>
      <c r="P4" s="285"/>
      <c r="Q4" s="285"/>
      <c r="R4" s="285"/>
      <c r="S4" s="285"/>
      <c r="T4" s="286"/>
    </row>
    <row r="5" spans="1:156" ht="18" customHeight="1" x14ac:dyDescent="0.2">
      <c r="B5" s="288" t="s">
        <v>544</v>
      </c>
      <c r="C5" s="288"/>
      <c r="D5" s="288"/>
      <c r="E5" s="288"/>
      <c r="F5" s="288"/>
      <c r="G5" s="288"/>
      <c r="H5" s="288"/>
      <c r="I5" s="288"/>
      <c r="L5" s="288" t="s">
        <v>546</v>
      </c>
      <c r="M5" s="288"/>
      <c r="N5" s="288"/>
      <c r="O5" s="288"/>
      <c r="P5" s="288"/>
      <c r="Q5" s="288"/>
      <c r="R5" s="288"/>
      <c r="S5" s="288"/>
      <c r="T5" s="288"/>
    </row>
    <row r="6" spans="1:156" s="92" customFormat="1" ht="27.75" customHeight="1" x14ac:dyDescent="0.2">
      <c r="B6" s="287" t="s">
        <v>550</v>
      </c>
      <c r="C6" s="287"/>
      <c r="D6" s="287"/>
      <c r="E6" s="287"/>
      <c r="F6" s="287"/>
      <c r="G6" s="287"/>
      <c r="H6" s="287"/>
      <c r="I6" s="287"/>
      <c r="L6" s="287" t="s">
        <v>551</v>
      </c>
      <c r="M6" s="287"/>
      <c r="N6" s="287"/>
      <c r="O6" s="287"/>
      <c r="P6" s="287"/>
      <c r="Q6" s="287"/>
      <c r="R6" s="287"/>
      <c r="S6" s="287"/>
      <c r="T6" s="287"/>
    </row>
    <row r="7" spans="1:156" ht="18" customHeight="1" x14ac:dyDescent="0.2">
      <c r="B7" s="288" t="s">
        <v>545</v>
      </c>
      <c r="C7" s="288"/>
      <c r="D7" s="288"/>
      <c r="E7" s="288"/>
      <c r="F7" s="288"/>
      <c r="G7" s="288"/>
      <c r="H7" s="288"/>
      <c r="I7" s="288"/>
      <c r="L7" s="288" t="s">
        <v>547</v>
      </c>
      <c r="M7" s="288"/>
      <c r="N7" s="288"/>
      <c r="O7" s="288"/>
      <c r="P7" s="288"/>
      <c r="Q7" s="288"/>
      <c r="R7" s="288"/>
      <c r="S7" s="288"/>
      <c r="T7" s="288"/>
    </row>
    <row r="8" spans="1:156" ht="8.25" customHeight="1" x14ac:dyDescent="0.2"/>
    <row r="9" spans="1:156" ht="72" customHeight="1" x14ac:dyDescent="0.2">
      <c r="B9" s="93" t="s">
        <v>548</v>
      </c>
      <c r="C9" s="94" t="str">
        <f>'Annex 1 LV and HV charges'!D13</f>
        <v>Unit charge 1 (NHH)
or red/black charge (HH)
p/kWh</v>
      </c>
      <c r="D9" s="94" t="str">
        <f>'Annex 1 LV and HV charges'!E13</f>
        <v>Unit charge 2 (NHH)
or amber/yellow charge (HH)
p/kWh</v>
      </c>
      <c r="E9" s="94" t="str">
        <f>'Annex 1 LV and HV charges'!F13</f>
        <v>Green charge(HH)
p/kWh</v>
      </c>
      <c r="F9" s="94" t="str">
        <f>'Annex 1 LV and HV charges'!G13</f>
        <v>Fixed charge p/MPAN/day</v>
      </c>
      <c r="G9" s="94" t="str">
        <f>'Annex 1 LV and HV charges'!H13</f>
        <v>Capacity charge p/kVA/day</v>
      </c>
      <c r="H9" s="94" t="str">
        <f>'Annex 1 LV and HV charges'!I13</f>
        <v>Exceeded capacity charge
p/kVA/day</v>
      </c>
      <c r="I9" s="94" t="str">
        <f>'Annex 1 LV and HV charges'!J13</f>
        <v>Reactive power charge
p/kVArh</v>
      </c>
      <c r="L9" s="93" t="s">
        <v>549</v>
      </c>
      <c r="M9" s="113" t="str">
        <f>'Annex 2 EHV charges'!H10</f>
        <v>Import
Super Red
unit charge
(p/kWh)</v>
      </c>
      <c r="N9" s="113" t="str">
        <f>'Annex 2 EHV charges'!I10</f>
        <v>Import
fixed charge
(p/day)</v>
      </c>
      <c r="O9" s="113" t="str">
        <f>'Annex 2 EHV charges'!J10</f>
        <v>Import
capacity charge
(p/kVA/day)</v>
      </c>
      <c r="P9" s="113" t="str">
        <f>'Annex 2 EHV charges'!K10</f>
        <v>Import
exceeded capacity charge
(p/kVA/day)</v>
      </c>
      <c r="Q9" s="114" t="str">
        <f>'Annex 2 EHV charges'!L10</f>
        <v>Export
Super Red
unit charge
(p/kWh)</v>
      </c>
      <c r="R9" s="114" t="str">
        <f>'Annex 2 EHV charges'!M10</f>
        <v>Export
fixed charge
(p/day)</v>
      </c>
      <c r="S9" s="114" t="str">
        <f>'Annex 2 EHV charges'!N10</f>
        <v>Export
capacity charge
(p/kVA/day)</v>
      </c>
      <c r="T9" s="114" t="str">
        <f>'Annex 2 EHV charges'!O10</f>
        <v>Export
exceeded capacity charge
(p/kVA/day)</v>
      </c>
    </row>
    <row r="10" spans="1:156" ht="30" customHeight="1" x14ac:dyDescent="0.2">
      <c r="B10" s="81" t="s">
        <v>0</v>
      </c>
      <c r="C10" s="108">
        <f>IFERROR(VLOOKUP($B$10,'Annex 1 LV and HV charges'!$A:$K,4,FALSE),"")</f>
        <v>2.06</v>
      </c>
      <c r="D10" s="109">
        <f>IFERROR(VLOOKUP($B$10,'Annex 1 LV and HV charges'!$A:$K,5,FALSE),"")</f>
        <v>0</v>
      </c>
      <c r="E10" s="109">
        <f>IFERROR(VLOOKUP($B$10,'Annex 1 LV and HV charges'!$A:$K,6,FALSE),"")</f>
        <v>0</v>
      </c>
      <c r="F10" s="83">
        <f>IFERROR(VLOOKUP($B$10,'Annex 1 LV and HV charges'!$A:$K,7,FALSE),"")</f>
        <v>3.03</v>
      </c>
      <c r="G10" s="83">
        <f>IFERROR(VLOOKUP($B$10,'Annex 1 LV and HV charges'!$A:$K,8,FALSE),"")</f>
        <v>0</v>
      </c>
      <c r="H10" s="83">
        <f>IFERROR(VLOOKUP($B$10,'Annex 1 LV and HV charges'!$A:$K,9,FALSE),"")</f>
        <v>0</v>
      </c>
      <c r="I10" s="83">
        <f>IFERROR(VLOOKUP($B$10,'Annex 1 LV and HV charges'!$A:$K,10,FALSE),"")</f>
        <v>0</v>
      </c>
      <c r="L10" s="81"/>
      <c r="M10" s="83" t="str">
        <f>IFERROR(VLOOKUP($L$10,'Annex 2 EHV charges'!$G:$O,2,FALSE),"")</f>
        <v/>
      </c>
      <c r="N10" s="83" t="str">
        <f>IFERROR(VLOOKUP($L$10,'Annex 2 EHV charges'!$G:$O,3,FALSE),"")</f>
        <v/>
      </c>
      <c r="O10" s="83" t="str">
        <f>IFERROR(VLOOKUP($L$10,'Annex 2 EHV charges'!$G:$O,4,FALSE),"")</f>
        <v/>
      </c>
      <c r="P10" s="83"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row>
    <row r="11" spans="1:156" ht="7.5" customHeight="1" x14ac:dyDescent="0.2"/>
    <row r="12" spans="1:156" ht="88.5" customHeight="1" x14ac:dyDescent="0.2">
      <c r="B12" s="97" t="s">
        <v>510</v>
      </c>
      <c r="C12" s="94" t="s">
        <v>524</v>
      </c>
      <c r="D12" s="94" t="s">
        <v>525</v>
      </c>
      <c r="E12" s="94" t="s">
        <v>526</v>
      </c>
      <c r="F12" s="94" t="s">
        <v>511</v>
      </c>
      <c r="G12" s="94" t="s">
        <v>508</v>
      </c>
      <c r="H12" s="94" t="s">
        <v>509</v>
      </c>
      <c r="I12" s="94" t="s">
        <v>696</v>
      </c>
      <c r="L12" s="97" t="s">
        <v>510</v>
      </c>
      <c r="M12" s="94" t="s">
        <v>534</v>
      </c>
      <c r="N12" s="94" t="s">
        <v>511</v>
      </c>
      <c r="O12" s="94" t="s">
        <v>530</v>
      </c>
      <c r="P12" s="94" t="s">
        <v>698</v>
      </c>
      <c r="Q12" s="95" t="s">
        <v>532</v>
      </c>
      <c r="R12" s="95" t="s">
        <v>511</v>
      </c>
      <c r="S12" s="95" t="s">
        <v>531</v>
      </c>
      <c r="T12" s="95" t="s">
        <v>698</v>
      </c>
    </row>
    <row r="13" spans="1:156" ht="30" customHeight="1" x14ac:dyDescent="0.2">
      <c r="B13" s="98" t="s">
        <v>512</v>
      </c>
      <c r="C13" s="103"/>
      <c r="D13" s="103"/>
      <c r="E13" s="103"/>
      <c r="F13" s="103"/>
      <c r="G13" s="103"/>
      <c r="H13" s="103"/>
      <c r="I13" s="103"/>
      <c r="L13" s="98" t="s">
        <v>512</v>
      </c>
      <c r="M13" s="84"/>
      <c r="N13" s="84"/>
      <c r="O13" s="84"/>
      <c r="P13" s="84"/>
      <c r="Q13" s="85"/>
      <c r="R13" s="85">
        <f>N13</f>
        <v>0</v>
      </c>
      <c r="S13" s="85"/>
      <c r="T13" s="85"/>
    </row>
    <row r="14" spans="1:156" ht="30" customHeight="1" x14ac:dyDescent="0.2">
      <c r="B14" s="99" t="s">
        <v>514</v>
      </c>
      <c r="C14" s="82">
        <f>C13</f>
        <v>0</v>
      </c>
      <c r="D14" s="82">
        <f t="shared" ref="D14:G14" si="0">D13</f>
        <v>0</v>
      </c>
      <c r="E14" s="82">
        <f t="shared" si="0"/>
        <v>0</v>
      </c>
      <c r="F14" s="82">
        <f t="shared" si="0"/>
        <v>0</v>
      </c>
      <c r="G14" s="82">
        <f t="shared" si="0"/>
        <v>0</v>
      </c>
      <c r="H14" s="82">
        <f>H13</f>
        <v>0</v>
      </c>
      <c r="I14" s="82">
        <f>I13</f>
        <v>0</v>
      </c>
      <c r="L14" s="99" t="s">
        <v>514</v>
      </c>
      <c r="M14" s="82">
        <f>M13</f>
        <v>0</v>
      </c>
      <c r="N14" s="82">
        <f t="shared" ref="N14:T14" si="1">N13</f>
        <v>0</v>
      </c>
      <c r="O14" s="82">
        <f t="shared" si="1"/>
        <v>0</v>
      </c>
      <c r="P14" s="82">
        <f t="shared" si="1"/>
        <v>0</v>
      </c>
      <c r="Q14" s="86">
        <f t="shared" si="1"/>
        <v>0</v>
      </c>
      <c r="R14" s="86">
        <f t="shared" si="1"/>
        <v>0</v>
      </c>
      <c r="S14" s="86">
        <f t="shared" si="1"/>
        <v>0</v>
      </c>
      <c r="T14" s="86">
        <f t="shared" si="1"/>
        <v>0</v>
      </c>
    </row>
    <row r="15" spans="1:156" ht="7.5" customHeight="1" x14ac:dyDescent="0.2"/>
    <row r="16" spans="1:156" ht="63.75" customHeight="1" x14ac:dyDescent="0.2">
      <c r="B16" s="97" t="s">
        <v>513</v>
      </c>
      <c r="C16" s="94" t="s">
        <v>527</v>
      </c>
      <c r="D16" s="94" t="s">
        <v>528</v>
      </c>
      <c r="E16" s="94" t="s">
        <v>529</v>
      </c>
      <c r="F16" s="94" t="s">
        <v>519</v>
      </c>
      <c r="G16" s="94" t="s">
        <v>518</v>
      </c>
      <c r="H16" s="94" t="s">
        <v>517</v>
      </c>
      <c r="I16" s="94" t="s">
        <v>697</v>
      </c>
      <c r="L16" s="97" t="s">
        <v>513</v>
      </c>
      <c r="M16" s="94" t="s">
        <v>535</v>
      </c>
      <c r="N16" s="94" t="s">
        <v>533</v>
      </c>
      <c r="O16" s="94" t="s">
        <v>538</v>
      </c>
      <c r="P16" s="94" t="s">
        <v>699</v>
      </c>
      <c r="Q16" s="95" t="s">
        <v>536</v>
      </c>
      <c r="R16" s="95" t="s">
        <v>537</v>
      </c>
      <c r="S16" s="95" t="s">
        <v>539</v>
      </c>
      <c r="T16" s="95" t="s">
        <v>700</v>
      </c>
    </row>
    <row r="17" spans="2:20" ht="30" customHeight="1" x14ac:dyDescent="0.2">
      <c r="B17" s="98" t="s">
        <v>515</v>
      </c>
      <c r="C17" s="104">
        <f>IFERROR(C10*C13/100,"")</f>
        <v>0</v>
      </c>
      <c r="D17" s="104">
        <f t="shared" ref="D17:H17" si="2">IFERROR(D10*D13/100,"")</f>
        <v>0</v>
      </c>
      <c r="E17" s="104">
        <f t="shared" si="2"/>
        <v>0</v>
      </c>
      <c r="F17" s="104">
        <f t="shared" si="2"/>
        <v>0</v>
      </c>
      <c r="G17" s="104">
        <f>IFERROR(G10*G13*F13/100,"")</f>
        <v>0</v>
      </c>
      <c r="H17" s="104">
        <f t="shared" si="2"/>
        <v>0</v>
      </c>
      <c r="I17" s="104">
        <f>IFERROR(I10*I13*F13/100,"")</f>
        <v>0</v>
      </c>
      <c r="L17" s="100" t="s">
        <v>515</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row>
    <row r="18" spans="2:20" ht="30" customHeight="1" x14ac:dyDescent="0.2">
      <c r="B18" s="99" t="s">
        <v>516</v>
      </c>
      <c r="C18" s="106">
        <f>IFERROR(C10*C14/100,"")</f>
        <v>0</v>
      </c>
      <c r="D18" s="106">
        <f t="shared" ref="D18:H18" si="3">IFERROR(D10*D14/100,"")</f>
        <v>0</v>
      </c>
      <c r="E18" s="106">
        <f t="shared" si="3"/>
        <v>0</v>
      </c>
      <c r="F18" s="106">
        <f t="shared" si="3"/>
        <v>0</v>
      </c>
      <c r="G18" s="106">
        <f>IFERROR(G10*G14*F14/100,"")</f>
        <v>0</v>
      </c>
      <c r="H18" s="106">
        <f t="shared" si="3"/>
        <v>0</v>
      </c>
      <c r="I18" s="106">
        <f>IFERROR(I10*I14*F14/100,"")</f>
        <v>0</v>
      </c>
      <c r="L18" s="101" t="s">
        <v>516</v>
      </c>
      <c r="M18" s="106" t="str">
        <f>IFERROR(M10*M14/100,"")</f>
        <v/>
      </c>
      <c r="N18" s="106" t="str">
        <f t="shared" ref="N18" si="4">IFERROR(N10*N14/100,"")</f>
        <v/>
      </c>
      <c r="O18" s="106" t="str">
        <f>IFERROR(O10*O14*N14/100,"")</f>
        <v/>
      </c>
      <c r="P18" s="106" t="str">
        <f>IFERROR(P10*P14*N14/100,"")</f>
        <v/>
      </c>
      <c r="Q18" s="107" t="str">
        <f>IFERROR(Q10*Q14/100,"")</f>
        <v/>
      </c>
      <c r="R18" s="107" t="str">
        <f t="shared" ref="R18" si="5">IFERROR(R10*R14/100,"")</f>
        <v/>
      </c>
      <c r="S18" s="107" t="str">
        <f>IFERROR(S10*S14*R14/100,"")</f>
        <v/>
      </c>
      <c r="T18" s="107" t="str">
        <f>IFERROR(T10*T14*R14/100,"")</f>
        <v/>
      </c>
    </row>
    <row r="19" spans="2:20" ht="7.5" customHeight="1" x14ac:dyDescent="0.2"/>
    <row r="20" spans="2:20" ht="39.75" customHeight="1" x14ac:dyDescent="0.2">
      <c r="C20" s="102" t="s">
        <v>520</v>
      </c>
      <c r="M20" s="94" t="s">
        <v>540</v>
      </c>
      <c r="N20" s="95" t="s">
        <v>541</v>
      </c>
    </row>
    <row r="21" spans="2:20" ht="30" customHeight="1" x14ac:dyDescent="0.2">
      <c r="B21" s="98" t="s">
        <v>515</v>
      </c>
      <c r="C21" s="104">
        <f>SUM(C17:I17)</f>
        <v>0</v>
      </c>
      <c r="L21" s="98" t="s">
        <v>515</v>
      </c>
      <c r="M21" s="104">
        <f>SUM(M17:P17)</f>
        <v>0</v>
      </c>
      <c r="N21" s="105">
        <f>SUM(Q17:T17)</f>
        <v>0</v>
      </c>
    </row>
    <row r="22" spans="2:20" ht="30" customHeight="1" x14ac:dyDescent="0.2">
      <c r="B22" s="99" t="s">
        <v>516</v>
      </c>
      <c r="C22" s="106">
        <f>SUM(C18:I18)</f>
        <v>0</v>
      </c>
      <c r="L22" s="99" t="s">
        <v>516</v>
      </c>
      <c r="M22" s="106">
        <f>SUM(M18:P18)</f>
        <v>0</v>
      </c>
      <c r="N22" s="107">
        <f>SUM(Q18:T18)</f>
        <v>0</v>
      </c>
    </row>
    <row r="24" spans="2:20" ht="30.75" customHeight="1" x14ac:dyDescent="0.2">
      <c r="B24" s="281" t="s">
        <v>542</v>
      </c>
      <c r="C24" s="282"/>
      <c r="D24" s="283"/>
      <c r="L24" s="281" t="s">
        <v>543</v>
      </c>
      <c r="M24" s="282"/>
      <c r="N24" s="283"/>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charges'!$A$14:$A$14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5"/>
  <sheetViews>
    <sheetView topLeftCell="A19" zoomScale="80" zoomScaleNormal="80" zoomScaleSheetLayoutView="100" workbookViewId="0">
      <selection activeCell="R25" sqref="R25"/>
    </sheetView>
  </sheetViews>
  <sheetFormatPr defaultColWidth="9.140625" defaultRowHeight="27.75" customHeight="1" x14ac:dyDescent="0.2"/>
  <cols>
    <col min="1" max="1" width="49" style="1" bestFit="1" customWidth="1"/>
    <col min="2" max="2" width="17.5703125" style="2"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6" t="s">
        <v>75</v>
      </c>
      <c r="C1" s="2"/>
      <c r="D1" s="2"/>
    </row>
    <row r="2" spans="1:14" ht="27" customHeight="1" x14ac:dyDescent="0.2">
      <c r="A2" s="208" t="str">
        <f>Overview!B4&amp; " - Effective from "&amp;Overview!D4&amp;" - "&amp;Overview!E4&amp;" LV and HV charges"</f>
        <v>Vattenfall Networks Limited - GSP B - Effective from 1 April 2019 - Final LV and HV charges</v>
      </c>
      <c r="B2" s="208"/>
      <c r="C2" s="208"/>
      <c r="D2" s="208"/>
      <c r="E2" s="208"/>
      <c r="F2" s="208"/>
      <c r="G2" s="208"/>
      <c r="H2" s="208"/>
      <c r="I2" s="208"/>
      <c r="J2" s="208"/>
      <c r="K2" s="208"/>
    </row>
    <row r="3" spans="1:14" s="63" customFormat="1" ht="15" customHeight="1" x14ac:dyDescent="0.2">
      <c r="A3" s="61"/>
      <c r="B3" s="61"/>
      <c r="C3" s="61"/>
      <c r="D3" s="61"/>
      <c r="E3" s="61"/>
      <c r="F3" s="61"/>
      <c r="G3" s="61"/>
      <c r="H3" s="61"/>
      <c r="I3" s="61"/>
      <c r="J3" s="61"/>
      <c r="K3" s="61"/>
      <c r="L3" s="62"/>
      <c r="M3" s="62"/>
    </row>
    <row r="4" spans="1:14" ht="27" customHeight="1" x14ac:dyDescent="0.2">
      <c r="A4" s="208" t="s">
        <v>491</v>
      </c>
      <c r="B4" s="208"/>
      <c r="C4" s="208"/>
      <c r="D4" s="208"/>
      <c r="E4" s="208"/>
      <c r="F4" s="61"/>
      <c r="G4" s="208" t="s">
        <v>490</v>
      </c>
      <c r="H4" s="208"/>
      <c r="I4" s="208"/>
      <c r="J4" s="208"/>
      <c r="K4" s="208"/>
    </row>
    <row r="5" spans="1:14" ht="28.5" customHeight="1" x14ac:dyDescent="0.2">
      <c r="A5" s="54" t="s">
        <v>69</v>
      </c>
      <c r="B5" s="57" t="s">
        <v>482</v>
      </c>
      <c r="C5" s="209" t="s">
        <v>483</v>
      </c>
      <c r="D5" s="210"/>
      <c r="E5" s="56" t="s">
        <v>484</v>
      </c>
      <c r="F5" s="61"/>
      <c r="G5" s="212"/>
      <c r="H5" s="213"/>
      <c r="I5" s="58" t="s">
        <v>488</v>
      </c>
      <c r="J5" s="59" t="s">
        <v>489</v>
      </c>
      <c r="K5" s="56" t="s">
        <v>484</v>
      </c>
      <c r="L5" s="61"/>
      <c r="N5" s="3"/>
    </row>
    <row r="6" spans="1:14" ht="65.25" customHeight="1" x14ac:dyDescent="0.2">
      <c r="A6" s="189" t="s">
        <v>739</v>
      </c>
      <c r="B6" s="17" t="s">
        <v>740</v>
      </c>
      <c r="C6" s="211" t="s">
        <v>741</v>
      </c>
      <c r="D6" s="211"/>
      <c r="E6" s="125" t="s">
        <v>742</v>
      </c>
      <c r="F6" s="61"/>
      <c r="G6" s="214" t="s">
        <v>745</v>
      </c>
      <c r="H6" s="214"/>
      <c r="I6" s="17" t="s">
        <v>740</v>
      </c>
      <c r="J6" s="60" t="s">
        <v>741</v>
      </c>
      <c r="K6" s="60" t="s">
        <v>742</v>
      </c>
      <c r="L6" s="61"/>
      <c r="N6" s="3"/>
    </row>
    <row r="7" spans="1:14" ht="65.25" customHeight="1" x14ac:dyDescent="0.2">
      <c r="A7" s="189" t="s">
        <v>743</v>
      </c>
      <c r="B7" s="183"/>
      <c r="C7" s="215"/>
      <c r="D7" s="216"/>
      <c r="E7" s="60" t="s">
        <v>744</v>
      </c>
      <c r="F7" s="61"/>
      <c r="G7" s="214" t="s">
        <v>746</v>
      </c>
      <c r="H7" s="214"/>
      <c r="I7" s="183"/>
      <c r="J7" s="60" t="s">
        <v>747</v>
      </c>
      <c r="K7" s="60" t="s">
        <v>742</v>
      </c>
      <c r="L7" s="61"/>
      <c r="N7" s="3"/>
    </row>
    <row r="8" spans="1:14" ht="65.25" customHeight="1" x14ac:dyDescent="0.2">
      <c r="A8" s="120" t="s">
        <v>70</v>
      </c>
      <c r="B8" s="217" t="s">
        <v>683</v>
      </c>
      <c r="C8" s="218"/>
      <c r="D8" s="218"/>
      <c r="E8" s="219"/>
      <c r="F8" s="61"/>
      <c r="G8" s="214" t="s">
        <v>743</v>
      </c>
      <c r="H8" s="214"/>
      <c r="I8" s="183"/>
      <c r="J8" s="183"/>
      <c r="K8" s="60" t="s">
        <v>744</v>
      </c>
      <c r="L8" s="61"/>
      <c r="N8" s="3"/>
    </row>
    <row r="9" spans="1:14" s="55" customFormat="1" ht="27" customHeight="1" x14ac:dyDescent="0.2">
      <c r="A9" s="63"/>
      <c r="B9" s="63"/>
      <c r="C9" s="63"/>
      <c r="D9" s="63"/>
      <c r="E9" s="63"/>
      <c r="F9" s="61"/>
      <c r="G9" s="207" t="s">
        <v>70</v>
      </c>
      <c r="H9" s="207"/>
      <c r="I9" s="207" t="s">
        <v>683</v>
      </c>
      <c r="J9" s="207"/>
      <c r="K9" s="207"/>
      <c r="L9" s="61"/>
      <c r="M9" s="31"/>
      <c r="N9" s="31"/>
    </row>
    <row r="10" spans="1:14" s="63" customFormat="1" ht="36" hidden="1" customHeight="1" x14ac:dyDescent="0.2">
      <c r="M10" s="62"/>
      <c r="N10" s="62"/>
    </row>
    <row r="11" spans="1:14" s="63" customFormat="1" ht="27" hidden="1" customHeight="1" x14ac:dyDescent="0.2">
      <c r="A11" s="61"/>
      <c r="B11" s="61"/>
      <c r="C11" s="61"/>
      <c r="D11" s="61"/>
      <c r="E11" s="61"/>
      <c r="F11" s="61"/>
      <c r="G11" s="61"/>
      <c r="H11" s="61"/>
      <c r="I11" s="61"/>
      <c r="J11" s="61"/>
      <c r="K11" s="61"/>
      <c r="L11" s="61"/>
      <c r="M11" s="62"/>
    </row>
    <row r="12" spans="1:14" s="63" customFormat="1" ht="12.75" customHeight="1" x14ac:dyDescent="0.2">
      <c r="A12" s="61"/>
      <c r="B12" s="61"/>
      <c r="C12" s="61"/>
      <c r="D12" s="61"/>
      <c r="E12" s="61"/>
      <c r="F12" s="61"/>
      <c r="G12" s="61"/>
      <c r="H12" s="61"/>
      <c r="I12" s="61"/>
      <c r="J12" s="61"/>
      <c r="K12" s="61"/>
      <c r="L12" s="62"/>
      <c r="M12" s="62"/>
    </row>
    <row r="13" spans="1:14" ht="78.75" customHeight="1" x14ac:dyDescent="0.2">
      <c r="A13" s="22" t="s">
        <v>681</v>
      </c>
      <c r="B13" s="52" t="s">
        <v>80</v>
      </c>
      <c r="C13" s="52" t="s">
        <v>81</v>
      </c>
      <c r="D13" s="22" t="s">
        <v>626</v>
      </c>
      <c r="E13" s="22" t="s">
        <v>627</v>
      </c>
      <c r="F13" s="22" t="s">
        <v>628</v>
      </c>
      <c r="G13" s="52" t="s">
        <v>82</v>
      </c>
      <c r="H13" s="52" t="s">
        <v>83</v>
      </c>
      <c r="I13" s="162" t="s">
        <v>693</v>
      </c>
      <c r="J13" s="161" t="s">
        <v>442</v>
      </c>
      <c r="K13" s="52" t="s">
        <v>39</v>
      </c>
    </row>
    <row r="14" spans="1:14" ht="32.25" customHeight="1" x14ac:dyDescent="0.2">
      <c r="A14" s="163" t="s">
        <v>0</v>
      </c>
      <c r="B14" s="166" t="s">
        <v>750</v>
      </c>
      <c r="C14" s="165">
        <v>1</v>
      </c>
      <c r="D14" s="168">
        <v>2.06</v>
      </c>
      <c r="E14" s="169"/>
      <c r="F14" s="169"/>
      <c r="G14" s="175">
        <v>3.03</v>
      </c>
      <c r="H14" s="176"/>
      <c r="I14" s="176"/>
      <c r="J14" s="169"/>
      <c r="K14" s="164"/>
    </row>
    <row r="15" spans="1:14" ht="27.75" customHeight="1" x14ac:dyDescent="0.2">
      <c r="A15" s="163" t="s">
        <v>1</v>
      </c>
      <c r="B15" s="166" t="s">
        <v>751</v>
      </c>
      <c r="C15" s="165">
        <v>2</v>
      </c>
      <c r="D15" s="168">
        <v>2.2909999999999999</v>
      </c>
      <c r="E15" s="168">
        <v>0.89800000000000002</v>
      </c>
      <c r="F15" s="169"/>
      <c r="G15" s="175">
        <v>3.03</v>
      </c>
      <c r="H15" s="176"/>
      <c r="I15" s="176"/>
      <c r="J15" s="169"/>
      <c r="K15" s="164"/>
    </row>
    <row r="16" spans="1:14" ht="27.75" customHeight="1" x14ac:dyDescent="0.2">
      <c r="A16" s="163" t="s">
        <v>720</v>
      </c>
      <c r="B16" s="166" t="s">
        <v>752</v>
      </c>
      <c r="C16" s="165">
        <v>2</v>
      </c>
      <c r="D16" s="168">
        <v>1.2629999999999999</v>
      </c>
      <c r="E16" s="169"/>
      <c r="F16" s="169"/>
      <c r="G16" s="176"/>
      <c r="H16" s="176"/>
      <c r="I16" s="176"/>
      <c r="J16" s="169"/>
      <c r="K16" s="164"/>
    </row>
    <row r="17" spans="1:11" ht="27.75" customHeight="1" x14ac:dyDescent="0.2">
      <c r="A17" s="163" t="s">
        <v>10</v>
      </c>
      <c r="B17" s="166" t="s">
        <v>753</v>
      </c>
      <c r="C17" s="165">
        <v>3</v>
      </c>
      <c r="D17" s="168">
        <v>2.1179999999999999</v>
      </c>
      <c r="E17" s="169"/>
      <c r="F17" s="169"/>
      <c r="G17" s="175">
        <v>6.15</v>
      </c>
      <c r="H17" s="176"/>
      <c r="I17" s="176"/>
      <c r="J17" s="169"/>
      <c r="K17" s="164"/>
    </row>
    <row r="18" spans="1:11" ht="27.75" customHeight="1" x14ac:dyDescent="0.2">
      <c r="A18" s="163" t="s">
        <v>11</v>
      </c>
      <c r="B18" s="166" t="s">
        <v>754</v>
      </c>
      <c r="C18" s="165">
        <v>4</v>
      </c>
      <c r="D18" s="168">
        <v>2.1920000000000002</v>
      </c>
      <c r="E18" s="168">
        <v>0.89800000000000002</v>
      </c>
      <c r="F18" s="169"/>
      <c r="G18" s="175">
        <v>6.15</v>
      </c>
      <c r="H18" s="176"/>
      <c r="I18" s="176"/>
      <c r="J18" s="169"/>
      <c r="K18" s="164"/>
    </row>
    <row r="19" spans="1:11" ht="27.75" customHeight="1" x14ac:dyDescent="0.2">
      <c r="A19" s="163" t="s">
        <v>721</v>
      </c>
      <c r="B19" s="166" t="s">
        <v>755</v>
      </c>
      <c r="C19" s="165">
        <v>4</v>
      </c>
      <c r="D19" s="168">
        <v>1.056</v>
      </c>
      <c r="E19" s="169"/>
      <c r="F19" s="169"/>
      <c r="G19" s="176"/>
      <c r="H19" s="176"/>
      <c r="I19" s="176"/>
      <c r="J19" s="169"/>
      <c r="K19" s="164"/>
    </row>
    <row r="20" spans="1:11" ht="27.75" customHeight="1" x14ac:dyDescent="0.2">
      <c r="A20" s="163" t="s">
        <v>2</v>
      </c>
      <c r="B20" s="166" t="s">
        <v>756</v>
      </c>
      <c r="C20" s="165" t="s">
        <v>748</v>
      </c>
      <c r="D20" s="168">
        <v>2.1419999999999999</v>
      </c>
      <c r="E20" s="168">
        <v>0.89400000000000002</v>
      </c>
      <c r="F20" s="169"/>
      <c r="G20" s="175">
        <v>17.329999999999998</v>
      </c>
      <c r="H20" s="176"/>
      <c r="I20" s="176"/>
      <c r="J20" s="169"/>
      <c r="K20" s="164"/>
    </row>
    <row r="21" spans="1:11" ht="27.75" customHeight="1" x14ac:dyDescent="0.2">
      <c r="A21" s="163" t="s">
        <v>722</v>
      </c>
      <c r="B21" s="166" t="s">
        <v>757</v>
      </c>
      <c r="C21" s="165" t="s">
        <v>748</v>
      </c>
      <c r="D21" s="168">
        <v>1.9970000000000001</v>
      </c>
      <c r="E21" s="168">
        <v>0.88900000000000001</v>
      </c>
      <c r="F21" s="169"/>
      <c r="G21" s="175">
        <v>15.74</v>
      </c>
      <c r="H21" s="176"/>
      <c r="I21" s="176"/>
      <c r="J21" s="169"/>
      <c r="K21" s="164"/>
    </row>
    <row r="22" spans="1:11" ht="27.75" customHeight="1" x14ac:dyDescent="0.2">
      <c r="A22" s="163" t="s">
        <v>555</v>
      </c>
      <c r="B22" s="166" t="s">
        <v>758</v>
      </c>
      <c r="C22" s="165"/>
      <c r="D22" s="177">
        <v>7.5659999999999998</v>
      </c>
      <c r="E22" s="178">
        <v>1.544</v>
      </c>
      <c r="F22" s="179">
        <v>0.89400000000000002</v>
      </c>
      <c r="G22" s="175">
        <v>3.03</v>
      </c>
      <c r="H22" s="176"/>
      <c r="I22" s="176"/>
      <c r="J22" s="169"/>
      <c r="K22" s="164"/>
    </row>
    <row r="23" spans="1:11" ht="27.75" customHeight="1" x14ac:dyDescent="0.2">
      <c r="A23" s="163" t="s">
        <v>556</v>
      </c>
      <c r="B23" s="166" t="s">
        <v>759</v>
      </c>
      <c r="C23" s="165"/>
      <c r="D23" s="177">
        <v>7.9980000000000002</v>
      </c>
      <c r="E23" s="178">
        <v>1.5880000000000001</v>
      </c>
      <c r="F23" s="179">
        <v>0.89700000000000002</v>
      </c>
      <c r="G23" s="175">
        <v>6.15</v>
      </c>
      <c r="H23" s="176"/>
      <c r="I23" s="176"/>
      <c r="J23" s="169"/>
      <c r="K23" s="164"/>
    </row>
    <row r="24" spans="1:11" ht="27.75" customHeight="1" x14ac:dyDescent="0.2">
      <c r="A24" s="163" t="s">
        <v>12</v>
      </c>
      <c r="B24" s="166" t="s">
        <v>760</v>
      </c>
      <c r="C24" s="165"/>
      <c r="D24" s="177">
        <v>6.0449999999999999</v>
      </c>
      <c r="E24" s="178">
        <v>1.365</v>
      </c>
      <c r="F24" s="179">
        <v>0.88300000000000001</v>
      </c>
      <c r="G24" s="175">
        <v>8.6</v>
      </c>
      <c r="H24" s="175">
        <v>2.66</v>
      </c>
      <c r="I24" s="180">
        <v>5.75</v>
      </c>
      <c r="J24" s="168">
        <v>0.129</v>
      </c>
      <c r="K24" s="164"/>
    </row>
    <row r="25" spans="1:11" ht="27.75" customHeight="1" x14ac:dyDescent="0.2">
      <c r="A25" s="163" t="s">
        <v>13</v>
      </c>
      <c r="B25" s="166" t="s">
        <v>761</v>
      </c>
      <c r="C25" s="165"/>
      <c r="D25" s="177">
        <v>4.6349999999999998</v>
      </c>
      <c r="E25" s="178">
        <v>1.1890000000000001</v>
      </c>
      <c r="F25" s="179">
        <v>0.871</v>
      </c>
      <c r="G25" s="175">
        <v>6.71</v>
      </c>
      <c r="H25" s="175">
        <v>3.44</v>
      </c>
      <c r="I25" s="180">
        <v>5.43</v>
      </c>
      <c r="J25" s="168">
        <v>0.09</v>
      </c>
      <c r="K25" s="164"/>
    </row>
    <row r="26" spans="1:11" ht="27.75" customHeight="1" x14ac:dyDescent="0.2">
      <c r="A26" s="163" t="s">
        <v>14</v>
      </c>
      <c r="B26" s="166" t="s">
        <v>762</v>
      </c>
      <c r="C26" s="165"/>
      <c r="D26" s="177">
        <v>3.129</v>
      </c>
      <c r="E26" s="178">
        <v>1.018</v>
      </c>
      <c r="F26" s="179">
        <v>0.86</v>
      </c>
      <c r="G26" s="175">
        <v>72.5</v>
      </c>
      <c r="H26" s="175">
        <v>4.13</v>
      </c>
      <c r="I26" s="180">
        <v>6.24</v>
      </c>
      <c r="J26" s="168">
        <v>4.7E-2</v>
      </c>
      <c r="K26" s="164"/>
    </row>
    <row r="27" spans="1:11" ht="27.75" customHeight="1" x14ac:dyDescent="0.2">
      <c r="A27" s="163" t="s">
        <v>171</v>
      </c>
      <c r="B27" s="166" t="s">
        <v>763</v>
      </c>
      <c r="C27" s="165">
        <v>8</v>
      </c>
      <c r="D27" s="168">
        <v>2.3570000000000002</v>
      </c>
      <c r="E27" s="169"/>
      <c r="F27" s="169"/>
      <c r="G27" s="176"/>
      <c r="H27" s="176"/>
      <c r="I27" s="176"/>
      <c r="J27" s="169"/>
      <c r="K27" s="164"/>
    </row>
    <row r="28" spans="1:11" ht="27.75" customHeight="1" x14ac:dyDescent="0.2">
      <c r="A28" s="163" t="s">
        <v>172</v>
      </c>
      <c r="B28" s="166" t="s">
        <v>764</v>
      </c>
      <c r="C28" s="165">
        <v>1</v>
      </c>
      <c r="D28" s="168">
        <v>2.6190000000000002</v>
      </c>
      <c r="E28" s="169"/>
      <c r="F28" s="169"/>
      <c r="G28" s="176"/>
      <c r="H28" s="176"/>
      <c r="I28" s="176"/>
      <c r="J28" s="169"/>
      <c r="K28" s="164"/>
    </row>
    <row r="29" spans="1:11" ht="27.75" customHeight="1" x14ac:dyDescent="0.2">
      <c r="A29" s="163" t="s">
        <v>173</v>
      </c>
      <c r="B29" s="166" t="s">
        <v>765</v>
      </c>
      <c r="C29" s="165">
        <v>1</v>
      </c>
      <c r="D29" s="168">
        <v>3.581</v>
      </c>
      <c r="E29" s="169"/>
      <c r="F29" s="169"/>
      <c r="G29" s="176"/>
      <c r="H29" s="176"/>
      <c r="I29" s="176"/>
      <c r="J29" s="169"/>
      <c r="K29" s="164"/>
    </row>
    <row r="30" spans="1:11" ht="27.75" customHeight="1" x14ac:dyDescent="0.2">
      <c r="A30" s="163" t="s">
        <v>174</v>
      </c>
      <c r="B30" s="166" t="s">
        <v>766</v>
      </c>
      <c r="C30" s="165">
        <v>1</v>
      </c>
      <c r="D30" s="168">
        <v>2.097</v>
      </c>
      <c r="E30" s="169"/>
      <c r="F30" s="169"/>
      <c r="G30" s="176"/>
      <c r="H30" s="176"/>
      <c r="I30" s="176"/>
      <c r="J30" s="169"/>
      <c r="K30" s="164"/>
    </row>
    <row r="31" spans="1:11" ht="27.75" customHeight="1" x14ac:dyDescent="0.2">
      <c r="A31" s="163" t="s">
        <v>3</v>
      </c>
      <c r="B31" s="166" t="s">
        <v>767</v>
      </c>
      <c r="C31" s="165"/>
      <c r="D31" s="181">
        <v>21.657</v>
      </c>
      <c r="E31" s="182">
        <v>2.13</v>
      </c>
      <c r="F31" s="179">
        <v>1.552</v>
      </c>
      <c r="G31" s="176"/>
      <c r="H31" s="176"/>
      <c r="I31" s="176"/>
      <c r="J31" s="169"/>
      <c r="K31" s="164"/>
    </row>
    <row r="32" spans="1:11" ht="27.75" customHeight="1" x14ac:dyDescent="0.2">
      <c r="A32" s="163" t="s">
        <v>719</v>
      </c>
      <c r="B32" s="166"/>
      <c r="C32" s="165" t="s">
        <v>749</v>
      </c>
      <c r="D32" s="168">
        <v>-0.626</v>
      </c>
      <c r="E32" s="169"/>
      <c r="F32" s="169"/>
      <c r="G32" s="176"/>
      <c r="H32" s="176"/>
      <c r="I32" s="176"/>
      <c r="J32" s="169"/>
      <c r="K32" s="164"/>
    </row>
    <row r="33" spans="1:11" ht="27.75" customHeight="1" x14ac:dyDescent="0.2">
      <c r="A33" s="163" t="s">
        <v>723</v>
      </c>
      <c r="B33" s="166"/>
      <c r="C33" s="165">
        <v>8</v>
      </c>
      <c r="D33" s="168">
        <v>0</v>
      </c>
      <c r="E33" s="169"/>
      <c r="F33" s="169"/>
      <c r="G33" s="169"/>
      <c r="H33" s="190">
        <v>0.08</v>
      </c>
      <c r="I33" s="176"/>
      <c r="J33" s="169"/>
      <c r="K33" s="164"/>
    </row>
    <row r="34" spans="1:11" ht="27.75" customHeight="1" x14ac:dyDescent="0.2">
      <c r="A34" s="163" t="s">
        <v>4</v>
      </c>
      <c r="B34" s="166"/>
      <c r="C34" s="165"/>
      <c r="D34" s="168">
        <v>0</v>
      </c>
      <c r="E34" s="169"/>
      <c r="F34" s="169"/>
      <c r="G34" s="169"/>
      <c r="H34" s="190">
        <v>0.08</v>
      </c>
      <c r="I34" s="176"/>
      <c r="J34" s="168">
        <v>0.14000000000000001</v>
      </c>
      <c r="K34" s="164"/>
    </row>
    <row r="35" spans="1:11" ht="27.75" customHeight="1" x14ac:dyDescent="0.2">
      <c r="A35" s="163" t="s">
        <v>717</v>
      </c>
      <c r="B35" s="166"/>
      <c r="C35" s="165"/>
      <c r="D35" s="168">
        <v>0</v>
      </c>
      <c r="E35" s="169"/>
      <c r="F35" s="169"/>
      <c r="G35" s="169"/>
      <c r="H35" s="190">
        <v>0.08</v>
      </c>
      <c r="I35" s="176"/>
      <c r="J35" s="169"/>
      <c r="K35" s="164"/>
    </row>
    <row r="36" spans="1:11" ht="27.75" customHeight="1" x14ac:dyDescent="0.2">
      <c r="A36" s="163" t="s">
        <v>5</v>
      </c>
      <c r="B36" s="166"/>
      <c r="C36" s="165"/>
      <c r="D36" s="195">
        <v>0</v>
      </c>
      <c r="E36" s="196">
        <v>0</v>
      </c>
      <c r="F36" s="197">
        <v>0</v>
      </c>
      <c r="G36" s="169"/>
      <c r="H36" s="190">
        <v>0.08</v>
      </c>
      <c r="I36" s="176"/>
      <c r="J36" s="168">
        <v>0.14000000000000001</v>
      </c>
      <c r="K36" s="164"/>
    </row>
    <row r="37" spans="1:11" ht="27.75" customHeight="1" x14ac:dyDescent="0.2">
      <c r="A37" s="163" t="s">
        <v>713</v>
      </c>
      <c r="B37" s="166"/>
      <c r="C37" s="165"/>
      <c r="D37" s="195">
        <v>0</v>
      </c>
      <c r="E37" s="196">
        <v>0</v>
      </c>
      <c r="F37" s="197">
        <v>0</v>
      </c>
      <c r="G37" s="169"/>
      <c r="H37" s="190">
        <v>0.08</v>
      </c>
      <c r="I37" s="176"/>
      <c r="J37" s="169"/>
      <c r="K37" s="164"/>
    </row>
    <row r="38" spans="1:11" ht="27.75" customHeight="1" x14ac:dyDescent="0.2">
      <c r="A38" s="163" t="s">
        <v>6</v>
      </c>
      <c r="B38" s="166"/>
      <c r="C38" s="165"/>
      <c r="D38" s="168">
        <v>0</v>
      </c>
      <c r="E38" s="169"/>
      <c r="F38" s="169"/>
      <c r="G38" s="169"/>
      <c r="H38" s="190">
        <v>0.08</v>
      </c>
      <c r="I38" s="176"/>
      <c r="J38" s="168">
        <v>0.122</v>
      </c>
      <c r="K38" s="164"/>
    </row>
    <row r="39" spans="1:11" ht="27.75" customHeight="1" x14ac:dyDescent="0.2">
      <c r="A39" s="163" t="s">
        <v>714</v>
      </c>
      <c r="B39" s="166"/>
      <c r="C39" s="165"/>
      <c r="D39" s="168">
        <v>0</v>
      </c>
      <c r="E39" s="169"/>
      <c r="F39" s="169"/>
      <c r="G39" s="169"/>
      <c r="H39" s="190">
        <v>0.08</v>
      </c>
      <c r="I39" s="176"/>
      <c r="J39" s="169"/>
      <c r="K39" s="164"/>
    </row>
    <row r="40" spans="1:11" ht="27.75" customHeight="1" x14ac:dyDescent="0.2">
      <c r="A40" s="163" t="s">
        <v>7</v>
      </c>
      <c r="B40" s="166"/>
      <c r="C40" s="165"/>
      <c r="D40" s="195">
        <v>0</v>
      </c>
      <c r="E40" s="196">
        <v>0</v>
      </c>
      <c r="F40" s="197">
        <v>0</v>
      </c>
      <c r="G40" s="169"/>
      <c r="H40" s="190">
        <v>0.08</v>
      </c>
      <c r="I40" s="176"/>
      <c r="J40" s="168">
        <v>0.122</v>
      </c>
      <c r="K40" s="164"/>
    </row>
    <row r="41" spans="1:11" ht="27.75" customHeight="1" x14ac:dyDescent="0.2">
      <c r="A41" s="163" t="s">
        <v>715</v>
      </c>
      <c r="B41" s="166"/>
      <c r="C41" s="165"/>
      <c r="D41" s="195">
        <v>0</v>
      </c>
      <c r="E41" s="196">
        <v>0</v>
      </c>
      <c r="F41" s="197">
        <v>0</v>
      </c>
      <c r="G41" s="169"/>
      <c r="H41" s="190">
        <v>0.08</v>
      </c>
      <c r="I41" s="176"/>
      <c r="J41" s="169"/>
      <c r="K41" s="164"/>
    </row>
    <row r="42" spans="1:11" ht="27.75" customHeight="1" x14ac:dyDescent="0.2">
      <c r="A42" s="163" t="s">
        <v>8</v>
      </c>
      <c r="B42" s="166"/>
      <c r="C42" s="165"/>
      <c r="D42" s="168">
        <v>0</v>
      </c>
      <c r="E42" s="169"/>
      <c r="F42" s="169"/>
      <c r="G42" s="169"/>
      <c r="H42" s="190">
        <v>0.08</v>
      </c>
      <c r="I42" s="176"/>
      <c r="J42" s="168">
        <v>9.7000000000000003E-2</v>
      </c>
      <c r="K42" s="164"/>
    </row>
    <row r="43" spans="1:11" ht="27.75" customHeight="1" x14ac:dyDescent="0.2">
      <c r="A43" s="163" t="s">
        <v>716</v>
      </c>
      <c r="B43" s="166"/>
      <c r="C43" s="165"/>
      <c r="D43" s="168">
        <v>0</v>
      </c>
      <c r="E43" s="169"/>
      <c r="F43" s="169"/>
      <c r="G43" s="169"/>
      <c r="H43" s="190">
        <v>0.08</v>
      </c>
      <c r="I43" s="176"/>
      <c r="J43" s="169"/>
      <c r="K43" s="164"/>
    </row>
    <row r="44" spans="1:11" ht="27.75" customHeight="1" x14ac:dyDescent="0.2">
      <c r="A44" s="163" t="s">
        <v>9</v>
      </c>
      <c r="B44" s="166"/>
      <c r="C44" s="165"/>
      <c r="D44" s="195">
        <v>0</v>
      </c>
      <c r="E44" s="196">
        <v>0</v>
      </c>
      <c r="F44" s="197">
        <v>0</v>
      </c>
      <c r="G44" s="169"/>
      <c r="H44" s="190">
        <v>0.08</v>
      </c>
      <c r="I44" s="176"/>
      <c r="J44" s="168">
        <v>9.7000000000000003E-2</v>
      </c>
      <c r="K44" s="164"/>
    </row>
    <row r="45" spans="1:11" ht="27.75" customHeight="1" x14ac:dyDescent="0.2">
      <c r="A45" s="163" t="s">
        <v>718</v>
      </c>
      <c r="B45" s="166"/>
      <c r="C45" s="165"/>
      <c r="D45" s="195">
        <v>0</v>
      </c>
      <c r="E45" s="196">
        <v>0</v>
      </c>
      <c r="F45" s="197">
        <v>0</v>
      </c>
      <c r="G45" s="169"/>
      <c r="H45" s="190">
        <v>0.08</v>
      </c>
      <c r="I45" s="176"/>
      <c r="J45" s="169"/>
      <c r="K45" s="164"/>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A2:K2"/>
    <mergeCell ref="C5:D5"/>
    <mergeCell ref="C6:D6"/>
    <mergeCell ref="G5:H5"/>
    <mergeCell ref="G6:H6"/>
    <mergeCell ref="G4:K4"/>
    <mergeCell ref="A4:E4"/>
    <mergeCell ref="C7:D7"/>
    <mergeCell ref="B8:E8"/>
    <mergeCell ref="G9:H9"/>
    <mergeCell ref="G7:H7"/>
    <mergeCell ref="G8:H8"/>
  </mergeCells>
  <phoneticPr fontId="11"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2"/>
  <sheetViews>
    <sheetView zoomScale="85" zoomScaleNormal="85" zoomScaleSheetLayoutView="100" workbookViewId="0">
      <pane ySplit="10" topLeftCell="A11" activePane="bottomLeft" state="frozen"/>
      <selection activeCell="B1" sqref="B1"/>
      <selection pane="bottomLeft" activeCell="F20" sqref="F20"/>
    </sheetView>
  </sheetViews>
  <sheetFormatPr defaultColWidth="9.140625" defaultRowHeight="27.75" customHeight="1" x14ac:dyDescent="0.2"/>
  <cols>
    <col min="1" max="1" width="14.5703125" style="34" customWidth="1"/>
    <col min="2" max="2" width="7.28515625" style="34" customWidth="1"/>
    <col min="3" max="3" width="17.140625" style="34" customWidth="1"/>
    <col min="4" max="4" width="14.7109375" style="40" customWidth="1"/>
    <col min="5" max="5" width="7.140625" style="40" customWidth="1"/>
    <col min="6" max="6" width="17.28515625" style="40" customWidth="1"/>
    <col min="7" max="7" width="50.7109375" style="40" customWidth="1"/>
    <col min="8" max="8" width="14.7109375" style="40" customWidth="1"/>
    <col min="9" max="9" width="14.7109375" style="41" customWidth="1"/>
    <col min="10" max="11" width="14.7109375" style="42" customWidth="1"/>
    <col min="12" max="15" width="14.7109375" style="34" customWidth="1"/>
    <col min="16" max="17" width="15.5703125" style="34" customWidth="1"/>
    <col min="18" max="16384" width="9.140625" style="34"/>
  </cols>
  <sheetData>
    <row r="1" spans="1:15" ht="66.75" customHeight="1" x14ac:dyDescent="0.2">
      <c r="A1" s="32" t="s">
        <v>75</v>
      </c>
      <c r="B1" s="32"/>
      <c r="C1" s="225" t="s">
        <v>636</v>
      </c>
      <c r="D1" s="225"/>
      <c r="E1" s="33"/>
      <c r="F1" s="224" t="s">
        <v>170</v>
      </c>
      <c r="G1" s="224"/>
      <c r="H1" s="224"/>
      <c r="I1" s="224"/>
      <c r="J1" s="224"/>
      <c r="K1" s="224"/>
      <c r="L1" s="224"/>
      <c r="M1" s="224"/>
      <c r="N1" s="224"/>
      <c r="O1" s="224"/>
    </row>
    <row r="2" spans="1:15" s="35" customFormat="1" ht="25.5" customHeight="1" x14ac:dyDescent="0.2">
      <c r="A2" s="208" t="str">
        <f>Overview!B4&amp; " - Effective from "&amp;Overview!D4&amp;" - "&amp;Overview!E4&amp;" EDCM charges"</f>
        <v>Vattenfall Networks Limited - GSP B - Effective from 1 April 2019 - Final EDCM charges</v>
      </c>
      <c r="B2" s="208"/>
      <c r="C2" s="208"/>
      <c r="D2" s="208"/>
      <c r="E2" s="208"/>
      <c r="F2" s="208"/>
      <c r="G2" s="208"/>
      <c r="H2" s="208"/>
      <c r="I2" s="208"/>
      <c r="J2" s="208"/>
      <c r="K2" s="208"/>
      <c r="L2" s="208"/>
      <c r="M2" s="208"/>
      <c r="N2" s="208"/>
      <c r="O2" s="208"/>
    </row>
    <row r="3" spans="1:15" s="64" customFormat="1" ht="10.5" customHeight="1" x14ac:dyDescent="0.2">
      <c r="A3" s="61"/>
      <c r="B3" s="61"/>
      <c r="C3" s="61"/>
      <c r="D3" s="61"/>
      <c r="E3" s="61"/>
      <c r="F3" s="61"/>
      <c r="G3" s="61"/>
      <c r="H3" s="61"/>
      <c r="I3" s="61"/>
      <c r="J3" s="61"/>
      <c r="K3" s="61"/>
      <c r="L3" s="61"/>
      <c r="M3" s="61"/>
      <c r="N3" s="61"/>
      <c r="O3" s="61"/>
    </row>
    <row r="4" spans="1:15" s="64" customFormat="1" ht="25.5" customHeight="1" x14ac:dyDescent="0.2">
      <c r="A4" s="208" t="s">
        <v>492</v>
      </c>
      <c r="B4" s="208"/>
      <c r="C4" s="208"/>
      <c r="D4" s="208"/>
      <c r="E4" s="208"/>
      <c r="F4" s="208"/>
      <c r="G4" s="61"/>
      <c r="H4" s="61"/>
      <c r="I4" s="61"/>
      <c r="J4" s="61"/>
      <c r="K4" s="61"/>
      <c r="L4" s="61"/>
      <c r="M4" s="61"/>
      <c r="N4" s="61"/>
      <c r="O4" s="61"/>
    </row>
    <row r="5" spans="1:15" s="64" customFormat="1" ht="25.5" customHeight="1" x14ac:dyDescent="0.2">
      <c r="A5" s="226" t="s">
        <v>69</v>
      </c>
      <c r="B5" s="227"/>
      <c r="C5" s="227"/>
      <c r="D5" s="228" t="s">
        <v>487</v>
      </c>
      <c r="E5" s="228"/>
      <c r="F5" s="228"/>
      <c r="G5" s="61"/>
      <c r="H5" s="61"/>
      <c r="I5" s="61"/>
      <c r="J5" s="61"/>
      <c r="K5" s="61"/>
      <c r="L5" s="61"/>
      <c r="M5" s="61"/>
      <c r="N5" s="61"/>
      <c r="O5" s="61"/>
    </row>
    <row r="6" spans="1:15" s="64" customFormat="1" ht="48" customHeight="1" x14ac:dyDescent="0.2">
      <c r="A6" s="207" t="s">
        <v>486</v>
      </c>
      <c r="B6" s="207"/>
      <c r="C6" s="207"/>
      <c r="D6" s="229" t="s">
        <v>740</v>
      </c>
      <c r="E6" s="230"/>
      <c r="F6" s="231"/>
      <c r="G6" s="61"/>
      <c r="H6" s="61"/>
      <c r="I6" s="61"/>
      <c r="J6" s="61"/>
      <c r="K6" s="61"/>
      <c r="L6" s="61"/>
      <c r="M6" s="61"/>
      <c r="N6" s="61"/>
      <c r="O6" s="61"/>
    </row>
    <row r="7" spans="1:15" s="64" customFormat="1" ht="26.25" customHeight="1" x14ac:dyDescent="0.2">
      <c r="A7" s="207" t="s">
        <v>70</v>
      </c>
      <c r="B7" s="207"/>
      <c r="C7" s="207"/>
      <c r="D7" s="214" t="s">
        <v>683</v>
      </c>
      <c r="E7" s="214"/>
      <c r="F7" s="214"/>
      <c r="G7" s="61"/>
      <c r="H7" s="61"/>
      <c r="I7" s="61"/>
      <c r="J7" s="61"/>
      <c r="K7" s="61"/>
      <c r="L7" s="61"/>
      <c r="M7" s="61"/>
      <c r="N7" s="61"/>
      <c r="O7" s="61"/>
    </row>
    <row r="8" spans="1:15" s="64" customFormat="1" ht="25.5" hidden="1" customHeight="1" x14ac:dyDescent="0.2">
      <c r="A8" s="61"/>
      <c r="B8" s="61"/>
      <c r="C8" s="61"/>
      <c r="D8" s="61"/>
      <c r="E8" s="61"/>
      <c r="F8" s="61"/>
      <c r="G8" s="61"/>
      <c r="H8" s="61"/>
      <c r="I8" s="61"/>
      <c r="J8" s="61"/>
      <c r="K8" s="61"/>
      <c r="L8" s="61"/>
      <c r="M8" s="61"/>
      <c r="N8" s="61"/>
      <c r="O8" s="61"/>
    </row>
    <row r="9" spans="1:15" s="64" customFormat="1" ht="10.5" customHeight="1" x14ac:dyDescent="0.2">
      <c r="A9" s="61"/>
      <c r="B9" s="61"/>
      <c r="C9" s="61"/>
      <c r="D9" s="61"/>
      <c r="E9" s="61"/>
      <c r="F9" s="61"/>
      <c r="G9" s="61"/>
      <c r="H9" s="61"/>
      <c r="I9" s="61"/>
      <c r="J9" s="61"/>
      <c r="K9" s="61"/>
      <c r="L9" s="61"/>
      <c r="M9" s="61"/>
      <c r="N9" s="61"/>
      <c r="O9" s="61"/>
    </row>
    <row r="10" spans="1:15" ht="63.75" customHeight="1" x14ac:dyDescent="0.2">
      <c r="A10" s="36" t="s">
        <v>692</v>
      </c>
      <c r="B10" s="37" t="s">
        <v>458</v>
      </c>
      <c r="C10" s="36" t="s">
        <v>459</v>
      </c>
      <c r="D10" s="36" t="s">
        <v>691</v>
      </c>
      <c r="E10" s="37" t="s">
        <v>458</v>
      </c>
      <c r="F10" s="36" t="s">
        <v>460</v>
      </c>
      <c r="G10" s="38" t="s">
        <v>169</v>
      </c>
      <c r="H10" s="39" t="s">
        <v>624</v>
      </c>
      <c r="I10" s="38" t="s">
        <v>480</v>
      </c>
      <c r="J10" s="38" t="s">
        <v>620</v>
      </c>
      <c r="K10" s="115" t="s">
        <v>694</v>
      </c>
      <c r="L10" s="39" t="s">
        <v>625</v>
      </c>
      <c r="M10" s="38" t="s">
        <v>481</v>
      </c>
      <c r="N10" s="38" t="s">
        <v>621</v>
      </c>
      <c r="O10" s="115" t="s">
        <v>695</v>
      </c>
    </row>
    <row r="11" spans="1:15" ht="36" customHeight="1" x14ac:dyDescent="0.2">
      <c r="A11" s="220" t="s">
        <v>724</v>
      </c>
      <c r="B11" s="221"/>
      <c r="C11" s="221"/>
      <c r="D11" s="221"/>
      <c r="E11" s="221"/>
      <c r="F11" s="221"/>
      <c r="G11" s="221"/>
      <c r="H11" s="221"/>
      <c r="I11" s="221"/>
      <c r="J11" s="221"/>
      <c r="K11" s="221"/>
      <c r="L11" s="221"/>
      <c r="M11" s="221"/>
      <c r="N11" s="222"/>
      <c r="O11" s="223"/>
    </row>
    <row r="12" spans="1:15" ht="36" customHeight="1" x14ac:dyDescent="0.2">
      <c r="A12" s="146"/>
      <c r="B12" s="146"/>
      <c r="C12" s="147"/>
      <c r="D12" s="30"/>
      <c r="E12" s="148"/>
      <c r="F12" s="149"/>
      <c r="G12" s="150"/>
      <c r="H12" s="150"/>
      <c r="I12" s="150"/>
      <c r="J12" s="151"/>
      <c r="K12" s="152"/>
      <c r="L12" s="152"/>
      <c r="M12" s="150"/>
      <c r="N12" s="153"/>
      <c r="O12" s="153"/>
    </row>
  </sheetData>
  <sortState ref="A11:O218">
    <sortCondition ref="A11:A218"/>
  </sortState>
  <mergeCells count="11">
    <mergeCell ref="A11:O11"/>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6" sqref="A6"/>
    </sheetView>
  </sheetViews>
  <sheetFormatPr defaultColWidth="9.140625" defaultRowHeight="12.75" x14ac:dyDescent="0.2"/>
  <cols>
    <col min="1" max="1" width="14.7109375" style="34" customWidth="1"/>
    <col min="2" max="2" width="8.7109375" style="40" customWidth="1"/>
    <col min="3" max="3" width="16.7109375" style="40" bestFit="1" customWidth="1"/>
    <col min="4" max="4" width="54.85546875" style="40" customWidth="1"/>
    <col min="5" max="5" width="14.7109375" style="41" customWidth="1"/>
    <col min="6" max="7" width="14.7109375" style="42" customWidth="1"/>
    <col min="8" max="8" width="14.7109375" style="34" customWidth="1"/>
    <col min="9" max="9" width="15.5703125" style="34" customWidth="1"/>
    <col min="10" max="13" width="9.140625" style="34"/>
    <col min="14" max="14" width="9.42578125" style="34" bestFit="1" customWidth="1"/>
    <col min="15" max="16384" width="9.140625" style="34"/>
  </cols>
  <sheetData>
    <row r="1" spans="1:14" ht="66.75" customHeight="1" x14ac:dyDescent="0.2">
      <c r="A1" s="224" t="s">
        <v>506</v>
      </c>
      <c r="B1" s="224"/>
      <c r="C1" s="224"/>
      <c r="D1" s="224"/>
      <c r="E1" s="224"/>
      <c r="F1" s="224"/>
      <c r="G1" s="224"/>
      <c r="H1" s="224"/>
    </row>
    <row r="2" spans="1:14" s="35" customFormat="1" ht="25.5" customHeight="1" x14ac:dyDescent="0.2">
      <c r="A2" s="232" t="str">
        <f>Overview!B4&amp; " - Effective from "&amp;Overview!D4&amp;" - "&amp;Overview!E4&amp;" EDCM import charges"</f>
        <v>Vattenfall Networks Limited - GSP B - Effective from 1 April 2019 - Final EDCM import charges</v>
      </c>
      <c r="B2" s="233"/>
      <c r="C2" s="233"/>
      <c r="D2" s="233"/>
      <c r="E2" s="233"/>
      <c r="F2" s="233"/>
      <c r="G2" s="233"/>
      <c r="H2" s="234"/>
    </row>
    <row r="3" spans="1:14" s="64" customFormat="1" ht="18" x14ac:dyDescent="0.2">
      <c r="A3" s="69"/>
      <c r="B3" s="136"/>
      <c r="C3" s="136"/>
      <c r="D3" s="70"/>
      <c r="E3" s="71"/>
      <c r="F3" s="71"/>
      <c r="G3" s="72"/>
      <c r="H3" s="72"/>
      <c r="I3" s="61"/>
      <c r="J3" s="61"/>
      <c r="K3" s="61"/>
      <c r="L3" s="61"/>
      <c r="M3" s="61"/>
      <c r="N3" s="61"/>
    </row>
    <row r="4" spans="1:14" ht="60.75" customHeight="1" x14ac:dyDescent="0.2">
      <c r="A4" s="36" t="s">
        <v>478</v>
      </c>
      <c r="B4" s="37" t="s">
        <v>458</v>
      </c>
      <c r="C4" s="36" t="s">
        <v>459</v>
      </c>
      <c r="D4" s="38" t="s">
        <v>169</v>
      </c>
      <c r="E4" s="112" t="str">
        <f>'Annex 2 EHV charges'!H10</f>
        <v>Import
Super Red
unit charge
(p/kWh)</v>
      </c>
      <c r="F4" s="112" t="str">
        <f>'Annex 2 EHV charges'!I10</f>
        <v>Import
fixed charge
(p/day)</v>
      </c>
      <c r="G4" s="112" t="str">
        <f>'Annex 2 EHV charges'!J10</f>
        <v>Import
capacity charge
(p/kVA/day)</v>
      </c>
      <c r="H4" s="112" t="str">
        <f>'Annex 2 EHV charges'!K10</f>
        <v>Import
exceeded capacity charge
(p/kVA/day)</v>
      </c>
    </row>
    <row r="5" spans="1:14" ht="63.75" customHeight="1" x14ac:dyDescent="0.2">
      <c r="A5" s="235" t="s">
        <v>725</v>
      </c>
      <c r="B5" s="236"/>
      <c r="C5" s="236"/>
      <c r="D5" s="237"/>
      <c r="E5" s="133" t="str">
        <f>IFERROR(IF(VLOOKUP($A5,'Annex 2 EHV charges'!$A:$O,8,FALSE)=0,"",VLOOKUP($A5,'Annex 2 EHV charges'!$A:$O,8,FALSE)),"")</f>
        <v/>
      </c>
      <c r="F5" s="134" t="str">
        <f>IFERROR(IF(VLOOKUP($A5,'Annex 2 EHV charges'!$A:$O,9,FALSE)=0,"",VLOOKUP($A5,'Annex 2 EHV charges'!$A:$O,9,FALSE)),"")</f>
        <v/>
      </c>
      <c r="G5" s="133" t="str">
        <f>IFERROR(IF(VLOOKUP($A5,'Annex 2 EHV charges'!$A:$O,10,FALSE)=0,"",VLOOKUP($A5,'Annex 2 EHV charges'!$A:$O,10,FALSE)),"")</f>
        <v/>
      </c>
      <c r="H5" s="133" t="str">
        <f>IFERROR(IF(VLOOKUP($A5,'Annex 2 EHV charges'!$A:$O,11,FALSE)=0,"",VLOOKUP($A5,'Annex 2 EHV charges'!$A:$O,11,FALSE)),"")</f>
        <v/>
      </c>
    </row>
    <row r="6" spans="1:14" ht="30.75" customHeight="1" x14ac:dyDescent="0.2">
      <c r="A6" s="135" t="str">
        <f t="array" ref="A6">IFERROR(INDEX('Annex 2 EHV charges'!#REF!, MATCH(0, IF(ISBLANK('Annex 2 EHV charges'!#REF!),1, COUNTIF(A$4:$A5, 'Annex 2 EHV charges'!#REF!)), 0)),"")</f>
        <v/>
      </c>
      <c r="B6" s="137" t="str">
        <f>IF($A6="","",VLOOKUP($A6,'Annex 2 EHV charges'!$A:$O,2,0))</f>
        <v/>
      </c>
      <c r="C6" s="138" t="str">
        <f>IF($A6="","",VLOOKUP($A6,'Annex 2 EHV charges'!$A:$O,3,0))</f>
        <v/>
      </c>
      <c r="D6" s="135" t="str">
        <f>IF($A6="","",VLOOKUP($A6,'Annex 2 EHV charges'!$A:$O,7,0))</f>
        <v/>
      </c>
      <c r="E6" s="133" t="str">
        <f>IFERROR(IF(VLOOKUP($A6,'Annex 2 EHV charges'!$A:$O,8,FALSE)=0,"",VLOOKUP($A6,'Annex 2 EHV charges'!$A:$O,8,FALSE)),"")</f>
        <v/>
      </c>
      <c r="F6" s="134" t="str">
        <f>IFERROR(IF(VLOOKUP($A6,'Annex 2 EHV charges'!$A:$O,9,FALSE)=0,"",VLOOKUP($A6,'Annex 2 EHV charges'!$A:$O,9,FALSE)),"")</f>
        <v/>
      </c>
      <c r="G6" s="133" t="str">
        <f>IFERROR(IF(VLOOKUP($A6,'Annex 2 EHV charges'!$A:$O,10,FALSE)=0,"",VLOOKUP($A6,'Annex 2 EHV charges'!$A:$O,10,FALSE)),"")</f>
        <v/>
      </c>
      <c r="H6" s="133" t="str">
        <f>IFERROR(IF(VLOOKUP($A6,'Annex 2 EHV charges'!$A:$O,11,FALSE)=0,"",VLOOKUP($A6,'Annex 2 EHV charges'!$A:$O,11,FALSE)),"")</f>
        <v/>
      </c>
    </row>
    <row r="7" spans="1:14" ht="30.75" customHeight="1" x14ac:dyDescent="0.2">
      <c r="A7" s="135" t="str">
        <f t="array" ref="A7">IFERROR(INDEX('Annex 2 EHV charges'!#REF!, MATCH(0, IF(ISBLANK('Annex 2 EHV charges'!#REF!),1, COUNTIF(A$4:$A6, 'Annex 2 EHV charges'!#REF!)), 0)),"")</f>
        <v/>
      </c>
      <c r="B7" s="137" t="str">
        <f>IF($A7="","",VLOOKUP($A7,'Annex 2 EHV charges'!$A:$O,2,0))</f>
        <v/>
      </c>
      <c r="C7" s="138" t="str">
        <f>IF($A7="","",VLOOKUP($A7,'Annex 2 EHV charges'!$A:$O,3,0))</f>
        <v/>
      </c>
      <c r="D7" s="135" t="str">
        <f>IF($A7="","",VLOOKUP($A7,'Annex 2 EHV charges'!$A:$O,7,0))</f>
        <v/>
      </c>
      <c r="E7" s="133" t="str">
        <f>IFERROR(IF(VLOOKUP($A7,'Annex 2 EHV charges'!$A:$O,8,FALSE)=0,"",VLOOKUP($A7,'Annex 2 EHV charges'!$A:$O,8,FALSE)),"")</f>
        <v/>
      </c>
      <c r="F7" s="134" t="str">
        <f>IFERROR(IF(VLOOKUP($A7,'Annex 2 EHV charges'!$A:$O,9,FALSE)=0,"",VLOOKUP($A7,'Annex 2 EHV charges'!$A:$O,9,FALSE)),"")</f>
        <v/>
      </c>
      <c r="G7" s="133" t="str">
        <f>IFERROR(IF(VLOOKUP($A7,'Annex 2 EHV charges'!$A:$O,10,FALSE)=0,"",VLOOKUP($A7,'Annex 2 EHV charges'!$A:$O,10,FALSE)),"")</f>
        <v/>
      </c>
      <c r="H7" s="133" t="str">
        <f>IFERROR(IF(VLOOKUP($A7,'Annex 2 EHV charges'!$A:$O,11,FALSE)=0,"",VLOOKUP($A7,'Annex 2 EHV charges'!$A:$O,11,FALSE)),"")</f>
        <v/>
      </c>
    </row>
    <row r="8" spans="1:14" ht="30.75" customHeight="1" x14ac:dyDescent="0.2">
      <c r="A8" s="135" t="str">
        <f t="array" ref="A8">IFERROR(INDEX('Annex 2 EHV charges'!#REF!, MATCH(0, IF(ISBLANK('Annex 2 EHV charges'!#REF!),1, COUNTIF(A$4:$A7, 'Annex 2 EHV charges'!#REF!)), 0)),"")</f>
        <v/>
      </c>
      <c r="B8" s="137" t="str">
        <f>IF($A8="","",VLOOKUP($A8,'Annex 2 EHV charges'!$A:$O,2,0))</f>
        <v/>
      </c>
      <c r="C8" s="138" t="str">
        <f>IF($A8="","",VLOOKUP($A8,'Annex 2 EHV charges'!$A:$O,3,0))</f>
        <v/>
      </c>
      <c r="D8" s="135" t="str">
        <f>IF($A8="","",VLOOKUP($A8,'Annex 2 EHV charges'!$A:$O,7,0))</f>
        <v/>
      </c>
      <c r="E8" s="133" t="str">
        <f>IFERROR(IF(VLOOKUP($A8,'Annex 2 EHV charges'!$A:$O,8,FALSE)=0,"",VLOOKUP($A8,'Annex 2 EHV charges'!$A:$O,8,FALSE)),"")</f>
        <v/>
      </c>
      <c r="F8" s="134" t="str">
        <f>IFERROR(IF(VLOOKUP($A8,'Annex 2 EHV charges'!$A:$O,9,FALSE)=0,"",VLOOKUP($A8,'Annex 2 EHV charges'!$A:$O,9,FALSE)),"")</f>
        <v/>
      </c>
      <c r="G8" s="133" t="str">
        <f>IFERROR(IF(VLOOKUP($A8,'Annex 2 EHV charges'!$A:$O,10,FALSE)=0,"",VLOOKUP($A8,'Annex 2 EHV charges'!$A:$O,10,FALSE)),"")</f>
        <v/>
      </c>
      <c r="H8" s="133" t="str">
        <f>IFERROR(IF(VLOOKUP($A8,'Annex 2 EHV charges'!$A:$O,11,FALSE)=0,"",VLOOKUP($A8,'Annex 2 EHV charges'!$A:$O,11,FALSE)),"")</f>
        <v/>
      </c>
    </row>
    <row r="9" spans="1:14" ht="30.75" customHeight="1" x14ac:dyDescent="0.2">
      <c r="A9" s="135" t="str">
        <f t="array" ref="A9">IFERROR(INDEX('Annex 2 EHV charges'!#REF!, MATCH(0, IF(ISBLANK('Annex 2 EHV charges'!#REF!),1, COUNTIF(A$4:$A8, 'Annex 2 EHV charges'!#REF!)), 0)),"")</f>
        <v/>
      </c>
      <c r="B9" s="137" t="str">
        <f>IF($A9="","",VLOOKUP($A9,'Annex 2 EHV charges'!$A:$O,2,0))</f>
        <v/>
      </c>
      <c r="C9" s="138" t="str">
        <f>IF($A9="","",VLOOKUP($A9,'Annex 2 EHV charges'!$A:$O,3,0))</f>
        <v/>
      </c>
      <c r="D9" s="135" t="str">
        <f>IF($A9="","",VLOOKUP($A9,'Annex 2 EHV charges'!$A:$O,7,0))</f>
        <v/>
      </c>
      <c r="E9" s="133" t="str">
        <f>IFERROR(IF(VLOOKUP($A9,'Annex 2 EHV charges'!$A:$O,8,FALSE)=0,"",VLOOKUP($A9,'Annex 2 EHV charges'!$A:$O,8,FALSE)),"")</f>
        <v/>
      </c>
      <c r="F9" s="134" t="str">
        <f>IFERROR(IF(VLOOKUP($A9,'Annex 2 EHV charges'!$A:$O,9,FALSE)=0,"",VLOOKUP($A9,'Annex 2 EHV charges'!$A:$O,9,FALSE)),"")</f>
        <v/>
      </c>
      <c r="G9" s="133" t="str">
        <f>IFERROR(IF(VLOOKUP($A9,'Annex 2 EHV charges'!$A:$O,10,FALSE)=0,"",VLOOKUP($A9,'Annex 2 EHV charges'!$A:$O,10,FALSE)),"")</f>
        <v/>
      </c>
      <c r="H9" s="133" t="str">
        <f>IFERROR(IF(VLOOKUP($A9,'Annex 2 EHV charges'!$A:$O,11,FALSE)=0,"",VLOOKUP($A9,'Annex 2 EHV charges'!$A:$O,11,FALSE)),"")</f>
        <v/>
      </c>
    </row>
    <row r="10" spans="1:14" ht="30.75" customHeight="1" x14ac:dyDescent="0.2">
      <c r="A10" s="135" t="str">
        <f t="array" ref="A10">IFERROR(INDEX('Annex 2 EHV charges'!#REF!, MATCH(0, IF(ISBLANK('Annex 2 EHV charges'!#REF!),1, COUNTIF(A$4:$A9, 'Annex 2 EHV charges'!#REF!)), 0)),"")</f>
        <v/>
      </c>
      <c r="B10" s="137" t="str">
        <f>IF($A10="","",VLOOKUP($A10,'Annex 2 EHV charges'!$A:$O,2,0))</f>
        <v/>
      </c>
      <c r="C10" s="138" t="str">
        <f>IF($A10="","",VLOOKUP($A10,'Annex 2 EHV charges'!$A:$O,3,0))</f>
        <v/>
      </c>
      <c r="D10" s="135" t="str">
        <f>IF($A10="","",VLOOKUP($A10,'Annex 2 EHV charges'!$A:$O,7,0))</f>
        <v/>
      </c>
      <c r="E10" s="133" t="str">
        <f>IFERROR(IF(VLOOKUP($A10,'Annex 2 EHV charges'!$A:$O,8,FALSE)=0,"",VLOOKUP($A10,'Annex 2 EHV charges'!$A:$O,8,FALSE)),"")</f>
        <v/>
      </c>
      <c r="F10" s="134" t="str">
        <f>IFERROR(IF(VLOOKUP($A10,'Annex 2 EHV charges'!$A:$O,9,FALSE)=0,"",VLOOKUP($A10,'Annex 2 EHV charges'!$A:$O,9,FALSE)),"")</f>
        <v/>
      </c>
      <c r="G10" s="133" t="str">
        <f>IFERROR(IF(VLOOKUP($A10,'Annex 2 EHV charges'!$A:$O,10,FALSE)=0,"",VLOOKUP($A10,'Annex 2 EHV charges'!$A:$O,10,FALSE)),"")</f>
        <v/>
      </c>
      <c r="H10" s="133" t="str">
        <f>IFERROR(IF(VLOOKUP($A10,'Annex 2 EHV charges'!$A:$O,11,FALSE)=0,"",VLOOKUP($A10,'Annex 2 EHV charges'!$A:$O,11,FALSE)),"")</f>
        <v/>
      </c>
    </row>
    <row r="11" spans="1:14" ht="30.75" customHeight="1" x14ac:dyDescent="0.2">
      <c r="A11" s="135" t="str">
        <f t="array" ref="A11">IFERROR(INDEX('Annex 2 EHV charges'!#REF!, MATCH(0, IF(ISBLANK('Annex 2 EHV charges'!#REF!),1, COUNTIF(A$4:$A10, 'Annex 2 EHV charges'!#REF!)), 0)),"")</f>
        <v/>
      </c>
      <c r="B11" s="137" t="str">
        <f>IF($A11="","",VLOOKUP($A11,'Annex 2 EHV charges'!$A:$O,2,0))</f>
        <v/>
      </c>
      <c r="C11" s="138" t="str">
        <f>IF($A11="","",VLOOKUP($A11,'Annex 2 EHV charges'!$A:$O,3,0))</f>
        <v/>
      </c>
      <c r="D11" s="135" t="str">
        <f>IF($A11="","",VLOOKUP($A11,'Annex 2 EHV charges'!$A:$O,7,0))</f>
        <v/>
      </c>
      <c r="E11" s="133" t="str">
        <f>IFERROR(IF(VLOOKUP($A11,'Annex 2 EHV charges'!$A:$O,8,FALSE)=0,"",VLOOKUP($A11,'Annex 2 EHV charges'!$A:$O,8,FALSE)),"")</f>
        <v/>
      </c>
      <c r="F11" s="134" t="str">
        <f>IFERROR(IF(VLOOKUP($A11,'Annex 2 EHV charges'!$A:$O,9,FALSE)=0,"",VLOOKUP($A11,'Annex 2 EHV charges'!$A:$O,9,FALSE)),"")</f>
        <v/>
      </c>
      <c r="G11" s="133" t="str">
        <f>IFERROR(IF(VLOOKUP($A11,'Annex 2 EHV charges'!$A:$O,10,FALSE)=0,"",VLOOKUP($A11,'Annex 2 EHV charges'!$A:$O,10,FALSE)),"")</f>
        <v/>
      </c>
      <c r="H11" s="133" t="str">
        <f>IFERROR(IF(VLOOKUP($A11,'Annex 2 EHV charges'!$A:$O,11,FALSE)=0,"",VLOOKUP($A11,'Annex 2 EHV charges'!$A:$O,11,FALSE)),"")</f>
        <v/>
      </c>
    </row>
    <row r="12" spans="1:14" ht="30.75" customHeight="1" x14ac:dyDescent="0.2">
      <c r="A12" s="135" t="str">
        <f t="array" ref="A12">IFERROR(INDEX('Annex 2 EHV charges'!#REF!, MATCH(0, IF(ISBLANK('Annex 2 EHV charges'!#REF!),1, COUNTIF(A$4:$A11, 'Annex 2 EHV charges'!#REF!)), 0)),"")</f>
        <v/>
      </c>
      <c r="B12" s="137" t="str">
        <f>IF($A12="","",VLOOKUP($A12,'Annex 2 EHV charges'!$A:$O,2,0))</f>
        <v/>
      </c>
      <c r="C12" s="138" t="str">
        <f>IF($A12="","",VLOOKUP($A12,'Annex 2 EHV charges'!$A:$O,3,0))</f>
        <v/>
      </c>
      <c r="D12" s="135" t="str">
        <f>IF($A12="","",VLOOKUP($A12,'Annex 2 EHV charges'!$A:$O,7,0))</f>
        <v/>
      </c>
      <c r="E12" s="133" t="str">
        <f>IFERROR(IF(VLOOKUP($A12,'Annex 2 EHV charges'!$A:$O,8,FALSE)=0,"",VLOOKUP($A12,'Annex 2 EHV charges'!$A:$O,8,FALSE)),"")</f>
        <v/>
      </c>
      <c r="F12" s="134" t="str">
        <f>IFERROR(IF(VLOOKUP($A12,'Annex 2 EHV charges'!$A:$O,9,FALSE)=0,"",VLOOKUP($A12,'Annex 2 EHV charges'!$A:$O,9,FALSE)),"")</f>
        <v/>
      </c>
      <c r="G12" s="133" t="str">
        <f>IFERROR(IF(VLOOKUP($A12,'Annex 2 EHV charges'!$A:$O,10,FALSE)=0,"",VLOOKUP($A12,'Annex 2 EHV charges'!$A:$O,10,FALSE)),"")</f>
        <v/>
      </c>
      <c r="H12" s="133" t="str">
        <f>IFERROR(IF(VLOOKUP($A12,'Annex 2 EHV charges'!$A:$O,11,FALSE)=0,"",VLOOKUP($A12,'Annex 2 EHV charges'!$A:$O,11,FALSE)),"")</f>
        <v/>
      </c>
    </row>
    <row r="13" spans="1:14" ht="30.75" customHeight="1" x14ac:dyDescent="0.2">
      <c r="A13" s="135" t="str">
        <f t="array" ref="A13">IFERROR(INDEX('Annex 2 EHV charges'!#REF!, MATCH(0, IF(ISBLANK('Annex 2 EHV charges'!#REF!),1, COUNTIF(A$4:$A12, 'Annex 2 EHV charges'!#REF!)), 0)),"")</f>
        <v/>
      </c>
      <c r="B13" s="137" t="str">
        <f>IF($A13="","",VLOOKUP($A13,'Annex 2 EHV charges'!$A:$O,2,0))</f>
        <v/>
      </c>
      <c r="C13" s="138" t="str">
        <f>IF($A13="","",VLOOKUP($A13,'Annex 2 EHV charges'!$A:$O,3,0))</f>
        <v/>
      </c>
      <c r="D13" s="135" t="str">
        <f>IF($A13="","",VLOOKUP($A13,'Annex 2 EHV charges'!$A:$O,7,0))</f>
        <v/>
      </c>
      <c r="E13" s="133" t="str">
        <f>IFERROR(IF(VLOOKUP($A13,'Annex 2 EHV charges'!$A:$O,8,FALSE)=0,"",VLOOKUP($A13,'Annex 2 EHV charges'!$A:$O,8,FALSE)),"")</f>
        <v/>
      </c>
      <c r="F13" s="134" t="str">
        <f>IFERROR(IF(VLOOKUP($A13,'Annex 2 EHV charges'!$A:$O,9,FALSE)=0,"",VLOOKUP($A13,'Annex 2 EHV charges'!$A:$O,9,FALSE)),"")</f>
        <v/>
      </c>
      <c r="G13" s="133" t="str">
        <f>IFERROR(IF(VLOOKUP($A13,'Annex 2 EHV charges'!$A:$O,10,FALSE)=0,"",VLOOKUP($A13,'Annex 2 EHV charges'!$A:$O,10,FALSE)),"")</f>
        <v/>
      </c>
      <c r="H13" s="133" t="str">
        <f>IFERROR(IF(VLOOKUP($A13,'Annex 2 EHV charges'!$A:$O,11,FALSE)=0,"",VLOOKUP($A13,'Annex 2 EHV charges'!$A:$O,11,FALSE)),"")</f>
        <v/>
      </c>
    </row>
    <row r="14" spans="1:14" ht="30.75" customHeight="1" x14ac:dyDescent="0.2">
      <c r="A14" s="135" t="str">
        <f t="array" ref="A14">IFERROR(INDEX('Annex 2 EHV charges'!#REF!, MATCH(0, IF(ISBLANK('Annex 2 EHV charges'!#REF!),1, COUNTIF(A$4:$A13, 'Annex 2 EHV charges'!#REF!)), 0)),"")</f>
        <v/>
      </c>
      <c r="B14" s="137" t="str">
        <f>IF($A14="","",VLOOKUP($A14,'Annex 2 EHV charges'!$A:$O,2,0))</f>
        <v/>
      </c>
      <c r="C14" s="138" t="str">
        <f>IF($A14="","",VLOOKUP($A14,'Annex 2 EHV charges'!$A:$O,3,0))</f>
        <v/>
      </c>
      <c r="D14" s="135" t="str">
        <f>IF($A14="","",VLOOKUP($A14,'Annex 2 EHV charges'!$A:$O,7,0))</f>
        <v/>
      </c>
      <c r="E14" s="133" t="str">
        <f>IFERROR(IF(VLOOKUP($A14,'Annex 2 EHV charges'!$A:$O,8,FALSE)=0,"",VLOOKUP($A14,'Annex 2 EHV charges'!$A:$O,8,FALSE)),"")</f>
        <v/>
      </c>
      <c r="F14" s="134" t="str">
        <f>IFERROR(IF(VLOOKUP($A14,'Annex 2 EHV charges'!$A:$O,9,FALSE)=0,"",VLOOKUP($A14,'Annex 2 EHV charges'!$A:$O,9,FALSE)),"")</f>
        <v/>
      </c>
      <c r="G14" s="133" t="str">
        <f>IFERROR(IF(VLOOKUP($A14,'Annex 2 EHV charges'!$A:$O,10,FALSE)=0,"",VLOOKUP($A14,'Annex 2 EHV charges'!$A:$O,10,FALSE)),"")</f>
        <v/>
      </c>
      <c r="H14" s="133" t="str">
        <f>IFERROR(IF(VLOOKUP($A14,'Annex 2 EHV charges'!$A:$O,11,FALSE)=0,"",VLOOKUP($A14,'Annex 2 EHV charges'!$A:$O,11,FALSE)),"")</f>
        <v/>
      </c>
    </row>
    <row r="15" spans="1:14" ht="30.75" customHeight="1" x14ac:dyDescent="0.2">
      <c r="A15" s="135" t="str">
        <f t="array" ref="A15">IFERROR(INDEX('Annex 2 EHV charges'!#REF!, MATCH(0, IF(ISBLANK('Annex 2 EHV charges'!#REF!),1, COUNTIF(A$4:$A14, 'Annex 2 EHV charges'!#REF!)), 0)),"")</f>
        <v/>
      </c>
      <c r="B15" s="137" t="str">
        <f>IF($A15="","",VLOOKUP($A15,'Annex 2 EHV charges'!$A:$O,2,0))</f>
        <v/>
      </c>
      <c r="C15" s="138" t="str">
        <f>IF($A15="","",VLOOKUP($A15,'Annex 2 EHV charges'!$A:$O,3,0))</f>
        <v/>
      </c>
      <c r="D15" s="135" t="str">
        <f>IF($A15="","",VLOOKUP($A15,'Annex 2 EHV charges'!$A:$O,7,0))</f>
        <v/>
      </c>
      <c r="E15" s="133" t="str">
        <f>IFERROR(IF(VLOOKUP($A15,'Annex 2 EHV charges'!$A:$O,8,FALSE)=0,"",VLOOKUP($A15,'Annex 2 EHV charges'!$A:$O,8,FALSE)),"")</f>
        <v/>
      </c>
      <c r="F15" s="134" t="str">
        <f>IFERROR(IF(VLOOKUP($A15,'Annex 2 EHV charges'!$A:$O,9,FALSE)=0,"",VLOOKUP($A15,'Annex 2 EHV charges'!$A:$O,9,FALSE)),"")</f>
        <v/>
      </c>
      <c r="G15" s="133" t="str">
        <f>IFERROR(IF(VLOOKUP($A15,'Annex 2 EHV charges'!$A:$O,10,FALSE)=0,"",VLOOKUP($A15,'Annex 2 EHV charges'!$A:$O,10,FALSE)),"")</f>
        <v/>
      </c>
      <c r="H15" s="133" t="str">
        <f>IFERROR(IF(VLOOKUP($A15,'Annex 2 EHV charges'!$A:$O,11,FALSE)=0,"",VLOOKUP($A15,'Annex 2 EHV charges'!$A:$O,11,FALSE)),"")</f>
        <v/>
      </c>
    </row>
    <row r="16" spans="1:14" ht="30.75" customHeight="1" x14ac:dyDescent="0.2">
      <c r="A16" s="135" t="str">
        <f t="array" ref="A16">IFERROR(INDEX('Annex 2 EHV charges'!#REF!, MATCH(0, IF(ISBLANK('Annex 2 EHV charges'!#REF!),1, COUNTIF(A$4:$A15, 'Annex 2 EHV charges'!#REF!)), 0)),"")</f>
        <v/>
      </c>
      <c r="B16" s="137" t="str">
        <f>IF($A16="","",VLOOKUP($A16,'Annex 2 EHV charges'!$A:$O,2,0))</f>
        <v/>
      </c>
      <c r="C16" s="138" t="str">
        <f>IF($A16="","",VLOOKUP($A16,'Annex 2 EHV charges'!$A:$O,3,0))</f>
        <v/>
      </c>
      <c r="D16" s="135" t="str">
        <f>IF($A16="","",VLOOKUP($A16,'Annex 2 EHV charges'!$A:$O,7,0))</f>
        <v/>
      </c>
      <c r="E16" s="133" t="str">
        <f>IFERROR(IF(VLOOKUP($A16,'Annex 2 EHV charges'!$A:$O,8,FALSE)=0,"",VLOOKUP($A16,'Annex 2 EHV charges'!$A:$O,8,FALSE)),"")</f>
        <v/>
      </c>
      <c r="F16" s="134" t="str">
        <f>IFERROR(IF(VLOOKUP($A16,'Annex 2 EHV charges'!$A:$O,9,FALSE)=0,"",VLOOKUP($A16,'Annex 2 EHV charges'!$A:$O,9,FALSE)),"")</f>
        <v/>
      </c>
      <c r="G16" s="133" t="str">
        <f>IFERROR(IF(VLOOKUP($A16,'Annex 2 EHV charges'!$A:$O,10,FALSE)=0,"",VLOOKUP($A16,'Annex 2 EHV charges'!$A:$O,10,FALSE)),"")</f>
        <v/>
      </c>
      <c r="H16" s="133" t="str">
        <f>IFERROR(IF(VLOOKUP($A16,'Annex 2 EHV charges'!$A:$O,11,FALSE)=0,"",VLOOKUP($A16,'Annex 2 EHV charges'!$A:$O,11,FALSE)),"")</f>
        <v/>
      </c>
    </row>
    <row r="17" spans="1:8" ht="30.75" customHeight="1" x14ac:dyDescent="0.2">
      <c r="A17" s="135" t="str">
        <f t="array" ref="A17">IFERROR(INDEX('Annex 2 EHV charges'!#REF!, MATCH(0, IF(ISBLANK('Annex 2 EHV charges'!#REF!),1, COUNTIF(A$4:$A16, 'Annex 2 EHV charges'!#REF!)), 0)),"")</f>
        <v/>
      </c>
      <c r="B17" s="137" t="str">
        <f>IF($A17="","",VLOOKUP($A17,'Annex 2 EHV charges'!$A:$O,2,0))</f>
        <v/>
      </c>
      <c r="C17" s="138" t="str">
        <f>IF($A17="","",VLOOKUP($A17,'Annex 2 EHV charges'!$A:$O,3,0))</f>
        <v/>
      </c>
      <c r="D17" s="135" t="str">
        <f>IF($A17="","",VLOOKUP($A17,'Annex 2 EHV charges'!$A:$O,7,0))</f>
        <v/>
      </c>
      <c r="E17" s="133" t="str">
        <f>IFERROR(IF(VLOOKUP($A17,'Annex 2 EHV charges'!$A:$O,8,FALSE)=0,"",VLOOKUP($A17,'Annex 2 EHV charges'!$A:$O,8,FALSE)),"")</f>
        <v/>
      </c>
      <c r="F17" s="134" t="str">
        <f>IFERROR(IF(VLOOKUP($A17,'Annex 2 EHV charges'!$A:$O,9,FALSE)=0,"",VLOOKUP($A17,'Annex 2 EHV charges'!$A:$O,9,FALSE)),"")</f>
        <v/>
      </c>
      <c r="G17" s="133" t="str">
        <f>IFERROR(IF(VLOOKUP($A17,'Annex 2 EHV charges'!$A:$O,10,FALSE)=0,"",VLOOKUP($A17,'Annex 2 EHV charges'!$A:$O,10,FALSE)),"")</f>
        <v/>
      </c>
      <c r="H17" s="133" t="str">
        <f>IFERROR(IF(VLOOKUP($A17,'Annex 2 EHV charges'!$A:$O,11,FALSE)=0,"",VLOOKUP($A17,'Annex 2 EHV charges'!$A:$O,11,FALSE)),"")</f>
        <v/>
      </c>
    </row>
    <row r="18" spans="1:8" ht="30.75" customHeight="1" x14ac:dyDescent="0.2">
      <c r="A18" s="135" t="str">
        <f t="array" ref="A18">IFERROR(INDEX('Annex 2 EHV charges'!#REF!, MATCH(0, IF(ISBLANK('Annex 2 EHV charges'!#REF!),1, COUNTIF(A$4:$A17, 'Annex 2 EHV charges'!#REF!)), 0)),"")</f>
        <v/>
      </c>
      <c r="B18" s="137" t="str">
        <f>IF($A18="","",VLOOKUP($A18,'Annex 2 EHV charges'!$A:$O,2,0))</f>
        <v/>
      </c>
      <c r="C18" s="138" t="str">
        <f>IF($A18="","",VLOOKUP($A18,'Annex 2 EHV charges'!$A:$O,3,0))</f>
        <v/>
      </c>
      <c r="D18" s="135" t="str">
        <f>IF($A18="","",VLOOKUP($A18,'Annex 2 EHV charges'!$A:$O,7,0))</f>
        <v/>
      </c>
      <c r="E18" s="133" t="str">
        <f>IFERROR(IF(VLOOKUP($A18,'Annex 2 EHV charges'!$A:$O,8,FALSE)=0,"",VLOOKUP($A18,'Annex 2 EHV charges'!$A:$O,8,FALSE)),"")</f>
        <v/>
      </c>
      <c r="F18" s="134" t="str">
        <f>IFERROR(IF(VLOOKUP($A18,'Annex 2 EHV charges'!$A:$O,9,FALSE)=0,"",VLOOKUP($A18,'Annex 2 EHV charges'!$A:$O,9,FALSE)),"")</f>
        <v/>
      </c>
      <c r="G18" s="133" t="str">
        <f>IFERROR(IF(VLOOKUP($A18,'Annex 2 EHV charges'!$A:$O,10,FALSE)=0,"",VLOOKUP($A18,'Annex 2 EHV charges'!$A:$O,10,FALSE)),"")</f>
        <v/>
      </c>
      <c r="H18" s="133" t="str">
        <f>IFERROR(IF(VLOOKUP($A18,'Annex 2 EHV charges'!$A:$O,11,FALSE)=0,"",VLOOKUP($A18,'Annex 2 EHV charges'!$A:$O,11,FALSE)),"")</f>
        <v/>
      </c>
    </row>
    <row r="19" spans="1:8" ht="30.75" customHeight="1" x14ac:dyDescent="0.2">
      <c r="A19" s="135" t="str">
        <f t="array" ref="A19">IFERROR(INDEX('Annex 2 EHV charges'!#REF!, MATCH(0, IF(ISBLANK('Annex 2 EHV charges'!#REF!),1, COUNTIF(A$4:$A18, 'Annex 2 EHV charges'!#REF!)), 0)),"")</f>
        <v/>
      </c>
      <c r="B19" s="137" t="str">
        <f>IF($A19="","",VLOOKUP($A19,'Annex 2 EHV charges'!$A:$O,2,0))</f>
        <v/>
      </c>
      <c r="C19" s="138" t="str">
        <f>IF($A19="","",VLOOKUP($A19,'Annex 2 EHV charges'!$A:$O,3,0))</f>
        <v/>
      </c>
      <c r="D19" s="135" t="str">
        <f>IF($A19="","",VLOOKUP($A19,'Annex 2 EHV charges'!$A:$O,7,0))</f>
        <v/>
      </c>
      <c r="E19" s="133" t="str">
        <f>IFERROR(IF(VLOOKUP($A19,'Annex 2 EHV charges'!$A:$O,8,FALSE)=0,"",VLOOKUP($A19,'Annex 2 EHV charges'!$A:$O,8,FALSE)),"")</f>
        <v/>
      </c>
      <c r="F19" s="134" t="str">
        <f>IFERROR(IF(VLOOKUP($A19,'Annex 2 EHV charges'!$A:$O,9,FALSE)=0,"",VLOOKUP($A19,'Annex 2 EHV charges'!$A:$O,9,FALSE)),"")</f>
        <v/>
      </c>
      <c r="G19" s="133" t="str">
        <f>IFERROR(IF(VLOOKUP($A19,'Annex 2 EHV charges'!$A:$O,10,FALSE)=0,"",VLOOKUP($A19,'Annex 2 EHV charges'!$A:$O,10,FALSE)),"")</f>
        <v/>
      </c>
      <c r="H19" s="133" t="str">
        <f>IFERROR(IF(VLOOKUP($A19,'Annex 2 EHV charges'!$A:$O,11,FALSE)=0,"",VLOOKUP($A19,'Annex 2 EHV charges'!$A:$O,11,FALSE)),"")</f>
        <v/>
      </c>
    </row>
    <row r="20" spans="1:8" ht="30.75" customHeight="1" x14ac:dyDescent="0.2">
      <c r="A20" s="135" t="str">
        <f t="array" ref="A20">IFERROR(INDEX('Annex 2 EHV charges'!#REF!, MATCH(0, IF(ISBLANK('Annex 2 EHV charges'!#REF!),1, COUNTIF(A$4:$A19, 'Annex 2 EHV charges'!#REF!)), 0)),"")</f>
        <v/>
      </c>
      <c r="B20" s="137" t="str">
        <f>IF($A20="","",VLOOKUP($A20,'Annex 2 EHV charges'!$A:$O,2,0))</f>
        <v/>
      </c>
      <c r="C20" s="138" t="str">
        <f>IF($A20="","",VLOOKUP($A20,'Annex 2 EHV charges'!$A:$O,3,0))</f>
        <v/>
      </c>
      <c r="D20" s="135" t="str">
        <f>IF($A20="","",VLOOKUP($A20,'Annex 2 EHV charges'!$A:$O,7,0))</f>
        <v/>
      </c>
      <c r="E20" s="133" t="str">
        <f>IFERROR(IF(VLOOKUP($A20,'Annex 2 EHV charges'!$A:$O,8,FALSE)=0,"",VLOOKUP($A20,'Annex 2 EHV charges'!$A:$O,8,FALSE)),"")</f>
        <v/>
      </c>
      <c r="F20" s="134" t="str">
        <f>IFERROR(IF(VLOOKUP($A20,'Annex 2 EHV charges'!$A:$O,9,FALSE)=0,"",VLOOKUP($A20,'Annex 2 EHV charges'!$A:$O,9,FALSE)),"")</f>
        <v/>
      </c>
      <c r="G20" s="133" t="str">
        <f>IFERROR(IF(VLOOKUP($A20,'Annex 2 EHV charges'!$A:$O,10,FALSE)=0,"",VLOOKUP($A20,'Annex 2 EHV charges'!$A:$O,10,FALSE)),"")</f>
        <v/>
      </c>
      <c r="H20" s="133" t="str">
        <f>IFERROR(IF(VLOOKUP($A20,'Annex 2 EHV charges'!$A:$O,11,FALSE)=0,"",VLOOKUP($A20,'Annex 2 EHV charges'!$A:$O,11,FALSE)),"")</f>
        <v/>
      </c>
    </row>
    <row r="21" spans="1:8" ht="30.75" customHeight="1" x14ac:dyDescent="0.2">
      <c r="A21" s="135" t="str">
        <f t="array" ref="A21">IFERROR(INDEX('Annex 2 EHV charges'!#REF!, MATCH(0, IF(ISBLANK('Annex 2 EHV charges'!#REF!),1, COUNTIF(A$4:$A20, 'Annex 2 EHV charges'!#REF!)), 0)),"")</f>
        <v/>
      </c>
      <c r="B21" s="137" t="str">
        <f>IF($A21="","",VLOOKUP($A21,'Annex 2 EHV charges'!$A:$O,2,0))</f>
        <v/>
      </c>
      <c r="C21" s="138" t="str">
        <f>IF($A21="","",VLOOKUP($A21,'Annex 2 EHV charges'!$A:$O,3,0))</f>
        <v/>
      </c>
      <c r="D21" s="135" t="str">
        <f>IF($A21="","",VLOOKUP($A21,'Annex 2 EHV charges'!$A:$O,7,0))</f>
        <v/>
      </c>
      <c r="E21" s="133" t="str">
        <f>IFERROR(IF(VLOOKUP($A21,'Annex 2 EHV charges'!$A:$O,8,FALSE)=0,"",VLOOKUP($A21,'Annex 2 EHV charges'!$A:$O,8,FALSE)),"")</f>
        <v/>
      </c>
      <c r="F21" s="134" t="str">
        <f>IFERROR(IF(VLOOKUP($A21,'Annex 2 EHV charges'!$A:$O,9,FALSE)=0,"",VLOOKUP($A21,'Annex 2 EHV charges'!$A:$O,9,FALSE)),"")</f>
        <v/>
      </c>
      <c r="G21" s="133" t="str">
        <f>IFERROR(IF(VLOOKUP($A21,'Annex 2 EHV charges'!$A:$O,10,FALSE)=0,"",VLOOKUP($A21,'Annex 2 EHV charges'!$A:$O,10,FALSE)),"")</f>
        <v/>
      </c>
      <c r="H21" s="133" t="str">
        <f>IFERROR(IF(VLOOKUP($A21,'Annex 2 EHV charges'!$A:$O,11,FALSE)=0,"",VLOOKUP($A21,'Annex 2 EHV charges'!$A:$O,11,FALSE)),"")</f>
        <v/>
      </c>
    </row>
    <row r="22" spans="1:8" ht="30.75" customHeight="1" x14ac:dyDescent="0.2">
      <c r="A22" s="135" t="str">
        <f t="array" ref="A22">IFERROR(INDEX('Annex 2 EHV charges'!#REF!, MATCH(0, IF(ISBLANK('Annex 2 EHV charges'!#REF!),1, COUNTIF(A$4:$A21, 'Annex 2 EHV charges'!#REF!)), 0)),"")</f>
        <v/>
      </c>
      <c r="B22" s="137" t="str">
        <f>IF($A22="","",VLOOKUP($A22,'Annex 2 EHV charges'!$A:$O,2,0))</f>
        <v/>
      </c>
      <c r="C22" s="138" t="str">
        <f>IF($A22="","",VLOOKUP($A22,'Annex 2 EHV charges'!$A:$O,3,0))</f>
        <v/>
      </c>
      <c r="D22" s="135" t="str">
        <f>IF($A22="","",VLOOKUP($A22,'Annex 2 EHV charges'!$A:$O,7,0))</f>
        <v/>
      </c>
      <c r="E22" s="133" t="str">
        <f>IFERROR(IF(VLOOKUP($A22,'Annex 2 EHV charges'!$A:$O,8,FALSE)=0,"",VLOOKUP($A22,'Annex 2 EHV charges'!$A:$O,8,FALSE)),"")</f>
        <v/>
      </c>
      <c r="F22" s="134" t="str">
        <f>IFERROR(IF(VLOOKUP($A22,'Annex 2 EHV charges'!$A:$O,9,FALSE)=0,"",VLOOKUP($A22,'Annex 2 EHV charges'!$A:$O,9,FALSE)),"")</f>
        <v/>
      </c>
      <c r="G22" s="133" t="str">
        <f>IFERROR(IF(VLOOKUP($A22,'Annex 2 EHV charges'!$A:$O,10,FALSE)=0,"",VLOOKUP($A22,'Annex 2 EHV charges'!$A:$O,10,FALSE)),"")</f>
        <v/>
      </c>
      <c r="H22" s="133" t="str">
        <f>IFERROR(IF(VLOOKUP($A22,'Annex 2 EHV charges'!$A:$O,11,FALSE)=0,"",VLOOKUP($A22,'Annex 2 EHV charges'!$A:$O,11,FALSE)),"")</f>
        <v/>
      </c>
    </row>
    <row r="23" spans="1:8" ht="30.75" customHeight="1" x14ac:dyDescent="0.2">
      <c r="A23" s="135" t="str">
        <f t="array" ref="A23">IFERROR(INDEX('Annex 2 EHV charges'!#REF!, MATCH(0, IF(ISBLANK('Annex 2 EHV charges'!#REF!),1, COUNTIF(A$4:$A22, 'Annex 2 EHV charges'!#REF!)), 0)),"")</f>
        <v/>
      </c>
      <c r="B23" s="137" t="str">
        <f>IF($A23="","",VLOOKUP($A23,'Annex 2 EHV charges'!$A:$O,2,0))</f>
        <v/>
      </c>
      <c r="C23" s="138" t="str">
        <f>IF($A23="","",VLOOKUP($A23,'Annex 2 EHV charges'!$A:$O,3,0))</f>
        <v/>
      </c>
      <c r="D23" s="135" t="str">
        <f>IF($A23="","",VLOOKUP($A23,'Annex 2 EHV charges'!$A:$O,7,0))</f>
        <v/>
      </c>
      <c r="E23" s="133" t="str">
        <f>IFERROR(IF(VLOOKUP($A23,'Annex 2 EHV charges'!$A:$O,8,FALSE)=0,"",VLOOKUP($A23,'Annex 2 EHV charges'!$A:$O,8,FALSE)),"")</f>
        <v/>
      </c>
      <c r="F23" s="134" t="str">
        <f>IFERROR(IF(VLOOKUP($A23,'Annex 2 EHV charges'!$A:$O,9,FALSE)=0,"",VLOOKUP($A23,'Annex 2 EHV charges'!$A:$O,9,FALSE)),"")</f>
        <v/>
      </c>
      <c r="G23" s="133" t="str">
        <f>IFERROR(IF(VLOOKUP($A23,'Annex 2 EHV charges'!$A:$O,10,FALSE)=0,"",VLOOKUP($A23,'Annex 2 EHV charges'!$A:$O,10,FALSE)),"")</f>
        <v/>
      </c>
      <c r="H23" s="133" t="str">
        <f>IFERROR(IF(VLOOKUP($A23,'Annex 2 EHV charges'!$A:$O,11,FALSE)=0,"",VLOOKUP($A23,'Annex 2 EHV charges'!$A:$O,11,FALSE)),"")</f>
        <v/>
      </c>
    </row>
    <row r="24" spans="1:8" ht="30.75" customHeight="1" x14ac:dyDescent="0.2">
      <c r="A24" s="135" t="str">
        <f t="array" ref="A24">IFERROR(INDEX('Annex 2 EHV charges'!#REF!, MATCH(0, IF(ISBLANK('Annex 2 EHV charges'!#REF!),1, COUNTIF(A$4:$A23, 'Annex 2 EHV charges'!#REF!)), 0)),"")</f>
        <v/>
      </c>
      <c r="B24" s="137" t="str">
        <f>IF($A24="","",VLOOKUP($A24,'Annex 2 EHV charges'!$A:$O,2,0))</f>
        <v/>
      </c>
      <c r="C24" s="138" t="str">
        <f>IF($A24="","",VLOOKUP($A24,'Annex 2 EHV charges'!$A:$O,3,0))</f>
        <v/>
      </c>
      <c r="D24" s="135" t="str">
        <f>IF($A24="","",VLOOKUP($A24,'Annex 2 EHV charges'!$A:$O,7,0))</f>
        <v/>
      </c>
      <c r="E24" s="133" t="str">
        <f>IFERROR(IF(VLOOKUP($A24,'Annex 2 EHV charges'!$A:$O,8,FALSE)=0,"",VLOOKUP($A24,'Annex 2 EHV charges'!$A:$O,8,FALSE)),"")</f>
        <v/>
      </c>
      <c r="F24" s="134" t="str">
        <f>IFERROR(IF(VLOOKUP($A24,'Annex 2 EHV charges'!$A:$O,9,FALSE)=0,"",VLOOKUP($A24,'Annex 2 EHV charges'!$A:$O,9,FALSE)),"")</f>
        <v/>
      </c>
      <c r="G24" s="133" t="str">
        <f>IFERROR(IF(VLOOKUP($A24,'Annex 2 EHV charges'!$A:$O,10,FALSE)=0,"",VLOOKUP($A24,'Annex 2 EHV charges'!$A:$O,10,FALSE)),"")</f>
        <v/>
      </c>
      <c r="H24" s="133" t="str">
        <f>IFERROR(IF(VLOOKUP($A24,'Annex 2 EHV charges'!$A:$O,11,FALSE)=0,"",VLOOKUP($A24,'Annex 2 EHV charges'!$A:$O,11,FALSE)),"")</f>
        <v/>
      </c>
    </row>
    <row r="25" spans="1:8" ht="30.75" customHeight="1" x14ac:dyDescent="0.2">
      <c r="A25" s="135" t="str">
        <f t="array" ref="A25">IFERROR(INDEX('Annex 2 EHV charges'!#REF!, MATCH(0, IF(ISBLANK('Annex 2 EHV charges'!#REF!),1, COUNTIF(A$4:$A24, 'Annex 2 EHV charges'!#REF!)), 0)),"")</f>
        <v/>
      </c>
      <c r="B25" s="137" t="str">
        <f>IF($A25="","",VLOOKUP($A25,'Annex 2 EHV charges'!$A:$O,2,0))</f>
        <v/>
      </c>
      <c r="C25" s="138" t="str">
        <f>IF($A25="","",VLOOKUP($A25,'Annex 2 EHV charges'!$A:$O,3,0))</f>
        <v/>
      </c>
      <c r="D25" s="135" t="str">
        <f>IF($A25="","",VLOOKUP($A25,'Annex 2 EHV charges'!$A:$O,7,0))</f>
        <v/>
      </c>
      <c r="E25" s="133" t="str">
        <f>IFERROR(IF(VLOOKUP($A25,'Annex 2 EHV charges'!$A:$O,8,FALSE)=0,"",VLOOKUP($A25,'Annex 2 EHV charges'!$A:$O,8,FALSE)),"")</f>
        <v/>
      </c>
      <c r="F25" s="134" t="str">
        <f>IFERROR(IF(VLOOKUP($A25,'Annex 2 EHV charges'!$A:$O,9,FALSE)=0,"",VLOOKUP($A25,'Annex 2 EHV charges'!$A:$O,9,FALSE)),"")</f>
        <v/>
      </c>
      <c r="G25" s="133" t="str">
        <f>IFERROR(IF(VLOOKUP($A25,'Annex 2 EHV charges'!$A:$O,10,FALSE)=0,"",VLOOKUP($A25,'Annex 2 EHV charges'!$A:$O,10,FALSE)),"")</f>
        <v/>
      </c>
      <c r="H25" s="133" t="str">
        <f>IFERROR(IF(VLOOKUP($A25,'Annex 2 EHV charges'!$A:$O,11,FALSE)=0,"",VLOOKUP($A25,'Annex 2 EHV charges'!$A:$O,11,FALSE)),"")</f>
        <v/>
      </c>
    </row>
    <row r="26" spans="1:8" ht="30.75" customHeight="1" x14ac:dyDescent="0.2">
      <c r="A26" s="135" t="str">
        <f t="array" ref="A26">IFERROR(INDEX('Annex 2 EHV charges'!#REF!, MATCH(0, IF(ISBLANK('Annex 2 EHV charges'!#REF!),1, COUNTIF(A$4:$A25, 'Annex 2 EHV charges'!#REF!)), 0)),"")</f>
        <v/>
      </c>
      <c r="B26" s="137" t="str">
        <f>IF($A26="","",VLOOKUP($A26,'Annex 2 EHV charges'!$A:$O,2,0))</f>
        <v/>
      </c>
      <c r="C26" s="138" t="str">
        <f>IF($A26="","",VLOOKUP($A26,'Annex 2 EHV charges'!$A:$O,3,0))</f>
        <v/>
      </c>
      <c r="D26" s="135" t="str">
        <f>IF($A26="","",VLOOKUP($A26,'Annex 2 EHV charges'!$A:$O,7,0))</f>
        <v/>
      </c>
      <c r="E26" s="133" t="str">
        <f>IFERROR(IF(VLOOKUP($A26,'Annex 2 EHV charges'!$A:$O,8,FALSE)=0,"",VLOOKUP($A26,'Annex 2 EHV charges'!$A:$O,8,FALSE)),"")</f>
        <v/>
      </c>
      <c r="F26" s="134" t="str">
        <f>IFERROR(IF(VLOOKUP($A26,'Annex 2 EHV charges'!$A:$O,9,FALSE)=0,"",VLOOKUP($A26,'Annex 2 EHV charges'!$A:$O,9,FALSE)),"")</f>
        <v/>
      </c>
      <c r="G26" s="133" t="str">
        <f>IFERROR(IF(VLOOKUP($A26,'Annex 2 EHV charges'!$A:$O,10,FALSE)=0,"",VLOOKUP($A26,'Annex 2 EHV charges'!$A:$O,10,FALSE)),"")</f>
        <v/>
      </c>
      <c r="H26" s="133" t="str">
        <f>IFERROR(IF(VLOOKUP($A26,'Annex 2 EHV charges'!$A:$O,11,FALSE)=0,"",VLOOKUP($A26,'Annex 2 EHV charges'!$A:$O,11,FALSE)),"")</f>
        <v/>
      </c>
    </row>
    <row r="27" spans="1:8" x14ac:dyDescent="0.2">
      <c r="A27" s="135" t="str">
        <f t="array" ref="A27">IFERROR(INDEX('Annex 2 EHV charges'!#REF!, MATCH(0, IF(ISBLANK('Annex 2 EHV charges'!#REF!),1, COUNTIF(A$4:$A26, 'Annex 2 EHV charges'!#REF!)), 0)),"")</f>
        <v/>
      </c>
      <c r="B27" s="137" t="str">
        <f>IF($A27="","",VLOOKUP($A27,'Annex 2 EHV charges'!$A:$O,2,0))</f>
        <v/>
      </c>
      <c r="C27" s="138" t="str">
        <f>IF($A27="","",VLOOKUP($A27,'Annex 2 EHV charges'!$A:$O,3,0))</f>
        <v/>
      </c>
      <c r="D27" s="135" t="str">
        <f>IF($A27="","",VLOOKUP($A27,'Annex 2 EHV charges'!$A:$O,7,0))</f>
        <v/>
      </c>
      <c r="E27" s="133" t="str">
        <f>IFERROR(IF(VLOOKUP($A27,'Annex 2 EHV charges'!$A:$O,8,FALSE)=0,"",VLOOKUP($A27,'Annex 2 EHV charges'!$A:$O,8,FALSE)),"")</f>
        <v/>
      </c>
      <c r="F27" s="134" t="str">
        <f>IFERROR(IF(VLOOKUP($A27,'Annex 2 EHV charges'!$A:$O,9,FALSE)=0,"",VLOOKUP($A27,'Annex 2 EHV charges'!$A:$O,9,FALSE)),"")</f>
        <v/>
      </c>
      <c r="G27" s="133" t="str">
        <f>IFERROR(IF(VLOOKUP($A27,'Annex 2 EHV charges'!$A:$O,10,FALSE)=0,"",VLOOKUP($A27,'Annex 2 EHV charges'!$A:$O,10,FALSE)),"")</f>
        <v/>
      </c>
      <c r="H27" s="133" t="str">
        <f>IFERROR(IF(VLOOKUP($A27,'Annex 2 EHV charges'!$A:$O,11,FALSE)=0,"",VLOOKUP($A27,'Annex 2 EHV charges'!$A:$O,11,FALSE)),"")</f>
        <v/>
      </c>
    </row>
    <row r="28" spans="1:8" ht="30.75" customHeight="1" x14ac:dyDescent="0.2">
      <c r="A28" s="135" t="str">
        <f t="array" ref="A28">IFERROR(INDEX('Annex 2 EHV charges'!#REF!, MATCH(0, IF(ISBLANK('Annex 2 EHV charges'!#REF!),1, COUNTIF(A$4:$A27, 'Annex 2 EHV charges'!#REF!)), 0)),"")</f>
        <v/>
      </c>
      <c r="B28" s="137" t="str">
        <f>IF($A28="","",VLOOKUP($A28,'Annex 2 EHV charges'!$A:$O,2,0))</f>
        <v/>
      </c>
      <c r="C28" s="138" t="str">
        <f>IF($A28="","",VLOOKUP($A28,'Annex 2 EHV charges'!$A:$O,3,0))</f>
        <v/>
      </c>
      <c r="D28" s="135" t="str">
        <f>IF($A28="","",VLOOKUP($A28,'Annex 2 EHV charges'!$A:$O,7,0))</f>
        <v/>
      </c>
      <c r="E28" s="133" t="str">
        <f>IFERROR(IF(VLOOKUP($A28,'Annex 2 EHV charges'!$A:$O,8,FALSE)=0,"",VLOOKUP($A28,'Annex 2 EHV charges'!$A:$O,8,FALSE)),"")</f>
        <v/>
      </c>
      <c r="F28" s="134" t="str">
        <f>IFERROR(IF(VLOOKUP($A28,'Annex 2 EHV charges'!$A:$O,9,FALSE)=0,"",VLOOKUP($A28,'Annex 2 EHV charges'!$A:$O,9,FALSE)),"")</f>
        <v/>
      </c>
      <c r="G28" s="133" t="str">
        <f>IFERROR(IF(VLOOKUP($A28,'Annex 2 EHV charges'!$A:$O,10,FALSE)=0,"",VLOOKUP($A28,'Annex 2 EHV charges'!$A:$O,10,FALSE)),"")</f>
        <v/>
      </c>
      <c r="H28" s="133" t="str">
        <f>IFERROR(IF(VLOOKUP($A28,'Annex 2 EHV charges'!$A:$O,11,FALSE)=0,"",VLOOKUP($A28,'Annex 2 EHV charges'!$A:$O,11,FALSE)),"")</f>
        <v/>
      </c>
    </row>
    <row r="29" spans="1:8" ht="30.75" customHeight="1" x14ac:dyDescent="0.2">
      <c r="A29" s="135" t="str">
        <f t="array" ref="A29">IFERROR(INDEX('Annex 2 EHV charges'!#REF!, MATCH(0, IF(ISBLANK('Annex 2 EHV charges'!#REF!),1, COUNTIF(A$4:$A28, 'Annex 2 EHV charges'!#REF!)), 0)),"")</f>
        <v/>
      </c>
      <c r="B29" s="137" t="str">
        <f>IF($A29="","",VLOOKUP($A29,'Annex 2 EHV charges'!$A:$O,2,0))</f>
        <v/>
      </c>
      <c r="C29" s="138" t="str">
        <f>IF($A29="","",VLOOKUP($A29,'Annex 2 EHV charges'!$A:$O,3,0))</f>
        <v/>
      </c>
      <c r="D29" s="135" t="str">
        <f>IF($A29="","",VLOOKUP($A29,'Annex 2 EHV charges'!$A:$O,7,0))</f>
        <v/>
      </c>
      <c r="E29" s="133" t="str">
        <f>IFERROR(IF(VLOOKUP($A29,'Annex 2 EHV charges'!$A:$O,8,FALSE)=0,"",VLOOKUP($A29,'Annex 2 EHV charges'!$A:$O,8,FALSE)),"")</f>
        <v/>
      </c>
      <c r="F29" s="134" t="str">
        <f>IFERROR(IF(VLOOKUP($A29,'Annex 2 EHV charges'!$A:$O,9,FALSE)=0,"",VLOOKUP($A29,'Annex 2 EHV charges'!$A:$O,9,FALSE)),"")</f>
        <v/>
      </c>
      <c r="G29" s="133" t="str">
        <f>IFERROR(IF(VLOOKUP($A29,'Annex 2 EHV charges'!$A:$O,10,FALSE)=0,"",VLOOKUP($A29,'Annex 2 EHV charges'!$A:$O,10,FALSE)),"")</f>
        <v/>
      </c>
      <c r="H29" s="133" t="str">
        <f>IFERROR(IF(VLOOKUP($A29,'Annex 2 EHV charges'!$A:$O,11,FALSE)=0,"",VLOOKUP($A29,'Annex 2 EHV charges'!$A:$O,11,FALSE)),"")</f>
        <v/>
      </c>
    </row>
    <row r="30" spans="1:8" ht="30.75" customHeight="1" x14ac:dyDescent="0.2">
      <c r="A30" s="135" t="str">
        <f t="array" ref="A30">IFERROR(INDEX('Annex 2 EHV charges'!#REF!, MATCH(0, IF(ISBLANK('Annex 2 EHV charges'!#REF!),1, COUNTIF(A$4:$A29, 'Annex 2 EHV charges'!#REF!)), 0)),"")</f>
        <v/>
      </c>
      <c r="B30" s="137" t="str">
        <f>IF($A30="","",VLOOKUP($A30,'Annex 2 EHV charges'!$A:$O,2,0))</f>
        <v/>
      </c>
      <c r="C30" s="138" t="str">
        <f>IF($A30="","",VLOOKUP($A30,'Annex 2 EHV charges'!$A:$O,3,0))</f>
        <v/>
      </c>
      <c r="D30" s="135" t="str">
        <f>IF($A30="","",VLOOKUP($A30,'Annex 2 EHV charges'!$A:$O,7,0))</f>
        <v/>
      </c>
      <c r="E30" s="133" t="str">
        <f>IFERROR(IF(VLOOKUP($A30,'Annex 2 EHV charges'!$A:$O,8,FALSE)=0,"",VLOOKUP($A30,'Annex 2 EHV charges'!$A:$O,8,FALSE)),"")</f>
        <v/>
      </c>
      <c r="F30" s="134" t="str">
        <f>IFERROR(IF(VLOOKUP($A30,'Annex 2 EHV charges'!$A:$O,9,FALSE)=0,"",VLOOKUP($A30,'Annex 2 EHV charges'!$A:$O,9,FALSE)),"")</f>
        <v/>
      </c>
      <c r="G30" s="133" t="str">
        <f>IFERROR(IF(VLOOKUP($A30,'Annex 2 EHV charges'!$A:$O,10,FALSE)=0,"",VLOOKUP($A30,'Annex 2 EHV charges'!$A:$O,10,FALSE)),"")</f>
        <v/>
      </c>
      <c r="H30" s="133" t="str">
        <f>IFERROR(IF(VLOOKUP($A30,'Annex 2 EHV charges'!$A:$O,11,FALSE)=0,"",VLOOKUP($A30,'Annex 2 EHV charges'!$A:$O,11,FALSE)),"")</f>
        <v/>
      </c>
    </row>
    <row r="31" spans="1:8" ht="30.75" customHeight="1" x14ac:dyDescent="0.2">
      <c r="A31" s="135" t="str">
        <f t="array" ref="A31">IFERROR(INDEX('Annex 2 EHV charges'!#REF!, MATCH(0, IF(ISBLANK('Annex 2 EHV charges'!#REF!),1, COUNTIF(A$4:$A30, 'Annex 2 EHV charges'!#REF!)), 0)),"")</f>
        <v/>
      </c>
      <c r="B31" s="137" t="str">
        <f>IF($A31="","",VLOOKUP($A31,'Annex 2 EHV charges'!$A:$O,2,0))</f>
        <v/>
      </c>
      <c r="C31" s="138" t="str">
        <f>IF($A31="","",VLOOKUP($A31,'Annex 2 EHV charges'!$A:$O,3,0))</f>
        <v/>
      </c>
      <c r="D31" s="135" t="str">
        <f>IF($A31="","",VLOOKUP($A31,'Annex 2 EHV charges'!$A:$O,7,0))</f>
        <v/>
      </c>
      <c r="E31" s="133" t="str">
        <f>IFERROR(IF(VLOOKUP($A31,'Annex 2 EHV charges'!$A:$O,8,FALSE)=0,"",VLOOKUP($A31,'Annex 2 EHV charges'!$A:$O,8,FALSE)),"")</f>
        <v/>
      </c>
      <c r="F31" s="134" t="str">
        <f>IFERROR(IF(VLOOKUP($A31,'Annex 2 EHV charges'!$A:$O,9,FALSE)=0,"",VLOOKUP($A31,'Annex 2 EHV charges'!$A:$O,9,FALSE)),"")</f>
        <v/>
      </c>
      <c r="G31" s="133" t="str">
        <f>IFERROR(IF(VLOOKUP($A31,'Annex 2 EHV charges'!$A:$O,10,FALSE)=0,"",VLOOKUP($A31,'Annex 2 EHV charges'!$A:$O,10,FALSE)),"")</f>
        <v/>
      </c>
      <c r="H31" s="133" t="str">
        <f>IFERROR(IF(VLOOKUP($A31,'Annex 2 EHV charges'!$A:$O,11,FALSE)=0,"",VLOOKUP($A31,'Annex 2 EHV charges'!$A:$O,11,FALSE)),"")</f>
        <v/>
      </c>
    </row>
    <row r="32" spans="1:8" ht="30.75" customHeight="1" x14ac:dyDescent="0.2">
      <c r="A32" s="135" t="str">
        <f t="array" ref="A32">IFERROR(INDEX('Annex 2 EHV charges'!#REF!, MATCH(0, IF(ISBLANK('Annex 2 EHV charges'!#REF!),1, COUNTIF(A$4:$A31, 'Annex 2 EHV charges'!#REF!)), 0)),"")</f>
        <v/>
      </c>
      <c r="B32" s="137" t="str">
        <f>IF($A32="","",VLOOKUP($A32,'Annex 2 EHV charges'!$A:$O,2,0))</f>
        <v/>
      </c>
      <c r="C32" s="138" t="str">
        <f>IF($A32="","",VLOOKUP($A32,'Annex 2 EHV charges'!$A:$O,3,0))</f>
        <v/>
      </c>
      <c r="D32" s="135" t="str">
        <f>IF($A32="","",VLOOKUP($A32,'Annex 2 EHV charges'!$A:$O,7,0))</f>
        <v/>
      </c>
      <c r="E32" s="133" t="str">
        <f>IFERROR(IF(VLOOKUP($A32,'Annex 2 EHV charges'!$A:$O,8,FALSE)=0,"",VLOOKUP($A32,'Annex 2 EHV charges'!$A:$O,8,FALSE)),"")</f>
        <v/>
      </c>
      <c r="F32" s="134" t="str">
        <f>IFERROR(IF(VLOOKUP($A32,'Annex 2 EHV charges'!$A:$O,9,FALSE)=0,"",VLOOKUP($A32,'Annex 2 EHV charges'!$A:$O,9,FALSE)),"")</f>
        <v/>
      </c>
      <c r="G32" s="133" t="str">
        <f>IFERROR(IF(VLOOKUP($A32,'Annex 2 EHV charges'!$A:$O,10,FALSE)=0,"",VLOOKUP($A32,'Annex 2 EHV charges'!$A:$O,10,FALSE)),"")</f>
        <v/>
      </c>
      <c r="H32" s="133" t="str">
        <f>IFERROR(IF(VLOOKUP($A32,'Annex 2 EHV charges'!$A:$O,11,FALSE)=0,"",VLOOKUP($A32,'Annex 2 EHV charges'!$A:$O,11,FALSE)),"")</f>
        <v/>
      </c>
    </row>
    <row r="33" spans="1:8" ht="30.75" customHeight="1" x14ac:dyDescent="0.2">
      <c r="A33" s="135" t="str">
        <f t="array" ref="A33">IFERROR(INDEX('Annex 2 EHV charges'!#REF!, MATCH(0, IF(ISBLANK('Annex 2 EHV charges'!#REF!),1, COUNTIF(A$4:$A32, 'Annex 2 EHV charges'!#REF!)), 0)),"")</f>
        <v/>
      </c>
      <c r="B33" s="137" t="str">
        <f>IF($A33="","",VLOOKUP($A33,'Annex 2 EHV charges'!$A:$O,2,0))</f>
        <v/>
      </c>
      <c r="C33" s="138" t="str">
        <f>IF($A33="","",VLOOKUP($A33,'Annex 2 EHV charges'!$A:$O,3,0))</f>
        <v/>
      </c>
      <c r="D33" s="135" t="str">
        <f>IF($A33="","",VLOOKUP($A33,'Annex 2 EHV charges'!$A:$O,7,0))</f>
        <v/>
      </c>
      <c r="E33" s="133" t="str">
        <f>IFERROR(IF(VLOOKUP($A33,'Annex 2 EHV charges'!$A:$O,8,FALSE)=0,"",VLOOKUP($A33,'Annex 2 EHV charges'!$A:$O,8,FALSE)),"")</f>
        <v/>
      </c>
      <c r="F33" s="134" t="str">
        <f>IFERROR(IF(VLOOKUP($A33,'Annex 2 EHV charges'!$A:$O,9,FALSE)=0,"",VLOOKUP($A33,'Annex 2 EHV charges'!$A:$O,9,FALSE)),"")</f>
        <v/>
      </c>
      <c r="G33" s="133" t="str">
        <f>IFERROR(IF(VLOOKUP($A33,'Annex 2 EHV charges'!$A:$O,10,FALSE)=0,"",VLOOKUP($A33,'Annex 2 EHV charges'!$A:$O,10,FALSE)),"")</f>
        <v/>
      </c>
      <c r="H33" s="133" t="str">
        <f>IFERROR(IF(VLOOKUP($A33,'Annex 2 EHV charges'!$A:$O,11,FALSE)=0,"",VLOOKUP($A33,'Annex 2 EHV charges'!$A:$O,11,FALSE)),"")</f>
        <v/>
      </c>
    </row>
    <row r="34" spans="1:8" ht="30.75" customHeight="1" x14ac:dyDescent="0.2">
      <c r="A34" s="135" t="str">
        <f t="array" ref="A34">IFERROR(INDEX('Annex 2 EHV charges'!#REF!, MATCH(0, IF(ISBLANK('Annex 2 EHV charges'!#REF!),1, COUNTIF(A$4:$A33, 'Annex 2 EHV charges'!#REF!)), 0)),"")</f>
        <v/>
      </c>
      <c r="B34" s="137" t="str">
        <f>IF($A34="","",VLOOKUP($A34,'Annex 2 EHV charges'!$A:$O,2,0))</f>
        <v/>
      </c>
      <c r="C34" s="138" t="str">
        <f>IF($A34="","",VLOOKUP($A34,'Annex 2 EHV charges'!$A:$O,3,0))</f>
        <v/>
      </c>
      <c r="D34" s="135" t="str">
        <f>IF($A34="","",VLOOKUP($A34,'Annex 2 EHV charges'!$A:$O,7,0))</f>
        <v/>
      </c>
      <c r="E34" s="133" t="str">
        <f>IFERROR(IF(VLOOKUP($A34,'Annex 2 EHV charges'!$A:$O,8,FALSE)=0,"",VLOOKUP($A34,'Annex 2 EHV charges'!$A:$O,8,FALSE)),"")</f>
        <v/>
      </c>
      <c r="F34" s="134" t="str">
        <f>IFERROR(IF(VLOOKUP($A34,'Annex 2 EHV charges'!$A:$O,9,FALSE)=0,"",VLOOKUP($A34,'Annex 2 EHV charges'!$A:$O,9,FALSE)),"")</f>
        <v/>
      </c>
      <c r="G34" s="133" t="str">
        <f>IFERROR(IF(VLOOKUP($A34,'Annex 2 EHV charges'!$A:$O,10,FALSE)=0,"",VLOOKUP($A34,'Annex 2 EHV charges'!$A:$O,10,FALSE)),"")</f>
        <v/>
      </c>
      <c r="H34" s="133" t="str">
        <f>IFERROR(IF(VLOOKUP($A34,'Annex 2 EHV charges'!$A:$O,11,FALSE)=0,"",VLOOKUP($A34,'Annex 2 EHV charges'!$A:$O,11,FALSE)),"")</f>
        <v/>
      </c>
    </row>
    <row r="35" spans="1:8" ht="30.75" customHeight="1" x14ac:dyDescent="0.2">
      <c r="A35" s="135" t="str">
        <f t="array" ref="A35">IFERROR(INDEX('Annex 2 EHV charges'!#REF!, MATCH(0, IF(ISBLANK('Annex 2 EHV charges'!#REF!),1, COUNTIF(A$4:$A34, 'Annex 2 EHV charges'!#REF!)), 0)),"")</f>
        <v/>
      </c>
      <c r="B35" s="137" t="str">
        <f>IF($A35="","",VLOOKUP($A35,'Annex 2 EHV charges'!$A:$O,2,0))</f>
        <v/>
      </c>
      <c r="C35" s="138" t="str">
        <f>IF($A35="","",VLOOKUP($A35,'Annex 2 EHV charges'!$A:$O,3,0))</f>
        <v/>
      </c>
      <c r="D35" s="135" t="str">
        <f>IF($A35="","",VLOOKUP($A35,'Annex 2 EHV charges'!$A:$O,7,0))</f>
        <v/>
      </c>
      <c r="E35" s="133" t="str">
        <f>IFERROR(IF(VLOOKUP($A35,'Annex 2 EHV charges'!$A:$O,8,FALSE)=0,"",VLOOKUP($A35,'Annex 2 EHV charges'!$A:$O,8,FALSE)),"")</f>
        <v/>
      </c>
      <c r="F35" s="134" t="str">
        <f>IFERROR(IF(VLOOKUP($A35,'Annex 2 EHV charges'!$A:$O,9,FALSE)=0,"",VLOOKUP($A35,'Annex 2 EHV charges'!$A:$O,9,FALSE)),"")</f>
        <v/>
      </c>
      <c r="G35" s="133" t="str">
        <f>IFERROR(IF(VLOOKUP($A35,'Annex 2 EHV charges'!$A:$O,10,FALSE)=0,"",VLOOKUP($A35,'Annex 2 EHV charges'!$A:$O,10,FALSE)),"")</f>
        <v/>
      </c>
      <c r="H35" s="133" t="str">
        <f>IFERROR(IF(VLOOKUP($A35,'Annex 2 EHV charges'!$A:$O,11,FALSE)=0,"",VLOOKUP($A35,'Annex 2 EHV charges'!$A:$O,11,FALSE)),"")</f>
        <v/>
      </c>
    </row>
    <row r="36" spans="1:8" ht="30.75" customHeight="1" x14ac:dyDescent="0.2">
      <c r="A36" s="135" t="str">
        <f t="array" ref="A36">IFERROR(INDEX('Annex 2 EHV charges'!#REF!, MATCH(0, IF(ISBLANK('Annex 2 EHV charges'!#REF!),1, COUNTIF(A$4:$A35, 'Annex 2 EHV charges'!#REF!)), 0)),"")</f>
        <v/>
      </c>
      <c r="B36" s="137" t="str">
        <f>IF($A36="","",VLOOKUP($A36,'Annex 2 EHV charges'!$A:$O,2,0))</f>
        <v/>
      </c>
      <c r="C36" s="138" t="str">
        <f>IF($A36="","",VLOOKUP($A36,'Annex 2 EHV charges'!$A:$O,3,0))</f>
        <v/>
      </c>
      <c r="D36" s="135" t="str">
        <f>IF($A36="","",VLOOKUP($A36,'Annex 2 EHV charges'!$A:$O,7,0))</f>
        <v/>
      </c>
      <c r="E36" s="133" t="str">
        <f>IFERROR(IF(VLOOKUP($A36,'Annex 2 EHV charges'!$A:$O,8,FALSE)=0,"",VLOOKUP($A36,'Annex 2 EHV charges'!$A:$O,8,FALSE)),"")</f>
        <v/>
      </c>
      <c r="F36" s="134" t="str">
        <f>IFERROR(IF(VLOOKUP($A36,'Annex 2 EHV charges'!$A:$O,9,FALSE)=0,"",VLOOKUP($A36,'Annex 2 EHV charges'!$A:$O,9,FALSE)),"")</f>
        <v/>
      </c>
      <c r="G36" s="133" t="str">
        <f>IFERROR(IF(VLOOKUP($A36,'Annex 2 EHV charges'!$A:$O,10,FALSE)=0,"",VLOOKUP($A36,'Annex 2 EHV charges'!$A:$O,10,FALSE)),"")</f>
        <v/>
      </c>
      <c r="H36" s="133" t="str">
        <f>IFERROR(IF(VLOOKUP($A36,'Annex 2 EHV charges'!$A:$O,11,FALSE)=0,"",VLOOKUP($A36,'Annex 2 EHV charges'!$A:$O,11,FALSE)),"")</f>
        <v/>
      </c>
    </row>
    <row r="37" spans="1:8" ht="30.75" customHeight="1" x14ac:dyDescent="0.2">
      <c r="A37" s="135" t="str">
        <f t="array" ref="A37">IFERROR(INDEX('Annex 2 EHV charges'!#REF!, MATCH(0, IF(ISBLANK('Annex 2 EHV charges'!#REF!),1, COUNTIF(A$4:$A36, 'Annex 2 EHV charges'!#REF!)), 0)),"")</f>
        <v/>
      </c>
      <c r="B37" s="137" t="str">
        <f>IF($A37="","",VLOOKUP($A37,'Annex 2 EHV charges'!$A:$O,2,0))</f>
        <v/>
      </c>
      <c r="C37" s="138" t="str">
        <f>IF($A37="","",VLOOKUP($A37,'Annex 2 EHV charges'!$A:$O,3,0))</f>
        <v/>
      </c>
      <c r="D37" s="135" t="str">
        <f>IF($A37="","",VLOOKUP($A37,'Annex 2 EHV charges'!$A:$O,7,0))</f>
        <v/>
      </c>
      <c r="E37" s="133" t="str">
        <f>IFERROR(IF(VLOOKUP($A37,'Annex 2 EHV charges'!$A:$O,8,FALSE)=0,"",VLOOKUP($A37,'Annex 2 EHV charges'!$A:$O,8,FALSE)),"")</f>
        <v/>
      </c>
      <c r="F37" s="134" t="str">
        <f>IFERROR(IF(VLOOKUP($A37,'Annex 2 EHV charges'!$A:$O,9,FALSE)=0,"",VLOOKUP($A37,'Annex 2 EHV charges'!$A:$O,9,FALSE)),"")</f>
        <v/>
      </c>
      <c r="G37" s="133" t="str">
        <f>IFERROR(IF(VLOOKUP($A37,'Annex 2 EHV charges'!$A:$O,10,FALSE)=0,"",VLOOKUP($A37,'Annex 2 EHV charges'!$A:$O,10,FALSE)),"")</f>
        <v/>
      </c>
      <c r="H37" s="133" t="str">
        <f>IFERROR(IF(VLOOKUP($A37,'Annex 2 EHV charges'!$A:$O,11,FALSE)=0,"",VLOOKUP($A37,'Annex 2 EHV charges'!$A:$O,11,FALSE)),"")</f>
        <v/>
      </c>
    </row>
    <row r="38" spans="1:8" ht="30.75" customHeight="1" x14ac:dyDescent="0.2">
      <c r="A38" s="135" t="str">
        <f t="array" ref="A38">IFERROR(INDEX('Annex 2 EHV charges'!#REF!, MATCH(0, IF(ISBLANK('Annex 2 EHV charges'!#REF!),1, COUNTIF(A$4:$A37, 'Annex 2 EHV charges'!#REF!)), 0)),"")</f>
        <v/>
      </c>
      <c r="B38" s="137" t="str">
        <f>IF($A38="","",VLOOKUP($A38,'Annex 2 EHV charges'!$A:$O,2,0))</f>
        <v/>
      </c>
      <c r="C38" s="138" t="str">
        <f>IF($A38="","",VLOOKUP($A38,'Annex 2 EHV charges'!$A:$O,3,0))</f>
        <v/>
      </c>
      <c r="D38" s="135" t="str">
        <f>IF($A38="","",VLOOKUP($A38,'Annex 2 EHV charges'!$A:$O,7,0))</f>
        <v/>
      </c>
      <c r="E38" s="133" t="str">
        <f>IFERROR(IF(VLOOKUP($A38,'Annex 2 EHV charges'!$A:$O,8,FALSE)=0,"",VLOOKUP($A38,'Annex 2 EHV charges'!$A:$O,8,FALSE)),"")</f>
        <v/>
      </c>
      <c r="F38" s="134" t="str">
        <f>IFERROR(IF(VLOOKUP($A38,'Annex 2 EHV charges'!$A:$O,9,FALSE)=0,"",VLOOKUP($A38,'Annex 2 EHV charges'!$A:$O,9,FALSE)),"")</f>
        <v/>
      </c>
      <c r="G38" s="133" t="str">
        <f>IFERROR(IF(VLOOKUP($A38,'Annex 2 EHV charges'!$A:$O,10,FALSE)=0,"",VLOOKUP($A38,'Annex 2 EHV charges'!$A:$O,10,FALSE)),"")</f>
        <v/>
      </c>
      <c r="H38" s="133" t="str">
        <f>IFERROR(IF(VLOOKUP($A38,'Annex 2 EHV charges'!$A:$O,11,FALSE)=0,"",VLOOKUP($A38,'Annex 2 EHV charges'!$A:$O,11,FALSE)),"")</f>
        <v/>
      </c>
    </row>
    <row r="39" spans="1:8" ht="30.75" customHeight="1" x14ac:dyDescent="0.2">
      <c r="A39" s="135" t="str">
        <f t="array" ref="A39">IFERROR(INDEX('Annex 2 EHV charges'!#REF!, MATCH(0, IF(ISBLANK('Annex 2 EHV charges'!#REF!),1, COUNTIF(A$4:$A38, 'Annex 2 EHV charges'!#REF!)), 0)),"")</f>
        <v/>
      </c>
      <c r="B39" s="137" t="str">
        <f>IF($A39="","",VLOOKUP($A39,'Annex 2 EHV charges'!$A:$O,2,0))</f>
        <v/>
      </c>
      <c r="C39" s="138" t="str">
        <f>IF($A39="","",VLOOKUP($A39,'Annex 2 EHV charges'!$A:$O,3,0))</f>
        <v/>
      </c>
      <c r="D39" s="135" t="str">
        <f>IF($A39="","",VLOOKUP($A39,'Annex 2 EHV charges'!$A:$O,7,0))</f>
        <v/>
      </c>
      <c r="E39" s="133" t="str">
        <f>IFERROR(IF(VLOOKUP($A39,'Annex 2 EHV charges'!$A:$O,8,FALSE)=0,"",VLOOKUP($A39,'Annex 2 EHV charges'!$A:$O,8,FALSE)),"")</f>
        <v/>
      </c>
      <c r="F39" s="134" t="str">
        <f>IFERROR(IF(VLOOKUP($A39,'Annex 2 EHV charges'!$A:$O,9,FALSE)=0,"",VLOOKUP($A39,'Annex 2 EHV charges'!$A:$O,9,FALSE)),"")</f>
        <v/>
      </c>
      <c r="G39" s="133" t="str">
        <f>IFERROR(IF(VLOOKUP($A39,'Annex 2 EHV charges'!$A:$O,10,FALSE)=0,"",VLOOKUP($A39,'Annex 2 EHV charges'!$A:$O,10,FALSE)),"")</f>
        <v/>
      </c>
      <c r="H39" s="133" t="str">
        <f>IFERROR(IF(VLOOKUP($A39,'Annex 2 EHV charges'!$A:$O,11,FALSE)=0,"",VLOOKUP($A39,'Annex 2 EHV charges'!$A:$O,11,FALSE)),"")</f>
        <v/>
      </c>
    </row>
    <row r="40" spans="1:8" ht="30.75" customHeight="1" x14ac:dyDescent="0.2">
      <c r="A40" s="135" t="str">
        <f t="array" ref="A40">IFERROR(INDEX('Annex 2 EHV charges'!#REF!, MATCH(0, IF(ISBLANK('Annex 2 EHV charges'!#REF!),1, COUNTIF(A$4:$A39, 'Annex 2 EHV charges'!#REF!)), 0)),"")</f>
        <v/>
      </c>
      <c r="B40" s="137" t="str">
        <f>IF($A40="","",VLOOKUP($A40,'Annex 2 EHV charges'!$A:$O,2,0))</f>
        <v/>
      </c>
      <c r="C40" s="138" t="str">
        <f>IF($A40="","",VLOOKUP($A40,'Annex 2 EHV charges'!$A:$O,3,0))</f>
        <v/>
      </c>
      <c r="D40" s="135" t="str">
        <f>IF($A40="","",VLOOKUP($A40,'Annex 2 EHV charges'!$A:$O,7,0))</f>
        <v/>
      </c>
      <c r="E40" s="133" t="str">
        <f>IFERROR(IF(VLOOKUP($A40,'Annex 2 EHV charges'!$A:$O,8,FALSE)=0,"",VLOOKUP($A40,'Annex 2 EHV charges'!$A:$O,8,FALSE)),"")</f>
        <v/>
      </c>
      <c r="F40" s="134" t="str">
        <f>IFERROR(IF(VLOOKUP($A40,'Annex 2 EHV charges'!$A:$O,9,FALSE)=0,"",VLOOKUP($A40,'Annex 2 EHV charges'!$A:$O,9,FALSE)),"")</f>
        <v/>
      </c>
      <c r="G40" s="133" t="str">
        <f>IFERROR(IF(VLOOKUP($A40,'Annex 2 EHV charges'!$A:$O,10,FALSE)=0,"",VLOOKUP($A40,'Annex 2 EHV charges'!$A:$O,10,FALSE)),"")</f>
        <v/>
      </c>
      <c r="H40" s="133" t="str">
        <f>IFERROR(IF(VLOOKUP($A40,'Annex 2 EHV charges'!$A:$O,11,FALSE)=0,"",VLOOKUP($A40,'Annex 2 EHV charges'!$A:$O,11,FALSE)),"")</f>
        <v/>
      </c>
    </row>
    <row r="41" spans="1:8" ht="30.75" customHeight="1" x14ac:dyDescent="0.2">
      <c r="A41" s="135" t="str">
        <f t="array" ref="A41">IFERROR(INDEX('Annex 2 EHV charges'!#REF!, MATCH(0, IF(ISBLANK('Annex 2 EHV charges'!#REF!),1, COUNTIF(A$4:$A40, 'Annex 2 EHV charges'!#REF!)), 0)),"")</f>
        <v/>
      </c>
      <c r="B41" s="137" t="str">
        <f>IF($A41="","",VLOOKUP($A41,'Annex 2 EHV charges'!$A:$O,2,0))</f>
        <v/>
      </c>
      <c r="C41" s="138" t="str">
        <f>IF($A41="","",VLOOKUP($A41,'Annex 2 EHV charges'!$A:$O,3,0))</f>
        <v/>
      </c>
      <c r="D41" s="135" t="str">
        <f>IF($A41="","",VLOOKUP($A41,'Annex 2 EHV charges'!$A:$O,7,0))</f>
        <v/>
      </c>
      <c r="E41" s="133" t="str">
        <f>IFERROR(IF(VLOOKUP($A41,'Annex 2 EHV charges'!$A:$O,8,FALSE)=0,"",VLOOKUP($A41,'Annex 2 EHV charges'!$A:$O,8,FALSE)),"")</f>
        <v/>
      </c>
      <c r="F41" s="134" t="str">
        <f>IFERROR(IF(VLOOKUP($A41,'Annex 2 EHV charges'!$A:$O,9,FALSE)=0,"",VLOOKUP($A41,'Annex 2 EHV charges'!$A:$O,9,FALSE)),"")</f>
        <v/>
      </c>
      <c r="G41" s="133" t="str">
        <f>IFERROR(IF(VLOOKUP($A41,'Annex 2 EHV charges'!$A:$O,10,FALSE)=0,"",VLOOKUP($A41,'Annex 2 EHV charges'!$A:$O,10,FALSE)),"")</f>
        <v/>
      </c>
      <c r="H41" s="133" t="str">
        <f>IFERROR(IF(VLOOKUP($A41,'Annex 2 EHV charges'!$A:$O,11,FALSE)=0,"",VLOOKUP($A41,'Annex 2 EHV charges'!$A:$O,11,FALSE)),"")</f>
        <v/>
      </c>
    </row>
    <row r="42" spans="1:8" ht="30.75" customHeight="1" x14ac:dyDescent="0.2">
      <c r="A42" s="135" t="str">
        <f t="array" ref="A42">IFERROR(INDEX('Annex 2 EHV charges'!#REF!, MATCH(0, IF(ISBLANK('Annex 2 EHV charges'!#REF!),1, COUNTIF(A$4:$A41, 'Annex 2 EHV charges'!#REF!)), 0)),"")</f>
        <v/>
      </c>
      <c r="B42" s="137" t="str">
        <f>IF($A42="","",VLOOKUP($A42,'Annex 2 EHV charges'!$A:$O,2,0))</f>
        <v/>
      </c>
      <c r="C42" s="138" t="str">
        <f>IF($A42="","",VLOOKUP($A42,'Annex 2 EHV charges'!$A:$O,3,0))</f>
        <v/>
      </c>
      <c r="D42" s="135" t="str">
        <f>IF($A42="","",VLOOKUP($A42,'Annex 2 EHV charges'!$A:$O,7,0))</f>
        <v/>
      </c>
      <c r="E42" s="133" t="str">
        <f>IFERROR(IF(VLOOKUP($A42,'Annex 2 EHV charges'!$A:$O,8,FALSE)=0,"",VLOOKUP($A42,'Annex 2 EHV charges'!$A:$O,8,FALSE)),"")</f>
        <v/>
      </c>
      <c r="F42" s="134" t="str">
        <f>IFERROR(IF(VLOOKUP($A42,'Annex 2 EHV charges'!$A:$O,9,FALSE)=0,"",VLOOKUP($A42,'Annex 2 EHV charges'!$A:$O,9,FALSE)),"")</f>
        <v/>
      </c>
      <c r="G42" s="133" t="str">
        <f>IFERROR(IF(VLOOKUP($A42,'Annex 2 EHV charges'!$A:$O,10,FALSE)=0,"",VLOOKUP($A42,'Annex 2 EHV charges'!$A:$O,10,FALSE)),"")</f>
        <v/>
      </c>
      <c r="H42" s="133" t="str">
        <f>IFERROR(IF(VLOOKUP($A42,'Annex 2 EHV charges'!$A:$O,11,FALSE)=0,"",VLOOKUP($A42,'Annex 2 EHV charges'!$A:$O,11,FALSE)),"")</f>
        <v/>
      </c>
    </row>
    <row r="43" spans="1:8" ht="30.75" customHeight="1" x14ac:dyDescent="0.2">
      <c r="A43" s="135" t="str">
        <f t="array" ref="A43">IFERROR(INDEX('Annex 2 EHV charges'!#REF!, MATCH(0, IF(ISBLANK('Annex 2 EHV charges'!#REF!),1, COUNTIF(A$4:$A42, 'Annex 2 EHV charges'!#REF!)), 0)),"")</f>
        <v/>
      </c>
      <c r="B43" s="137" t="str">
        <f>IF($A43="","",VLOOKUP($A43,'Annex 2 EHV charges'!$A:$O,2,0))</f>
        <v/>
      </c>
      <c r="C43" s="138" t="str">
        <f>IF($A43="","",VLOOKUP($A43,'Annex 2 EHV charges'!$A:$O,3,0))</f>
        <v/>
      </c>
      <c r="D43" s="135" t="str">
        <f>IF($A43="","",VLOOKUP($A43,'Annex 2 EHV charges'!$A:$O,7,0))</f>
        <v/>
      </c>
      <c r="E43" s="133" t="str">
        <f>IFERROR(IF(VLOOKUP($A43,'Annex 2 EHV charges'!$A:$O,8,FALSE)=0,"",VLOOKUP($A43,'Annex 2 EHV charges'!$A:$O,8,FALSE)),"")</f>
        <v/>
      </c>
      <c r="F43" s="134" t="str">
        <f>IFERROR(IF(VLOOKUP($A43,'Annex 2 EHV charges'!$A:$O,9,FALSE)=0,"",VLOOKUP($A43,'Annex 2 EHV charges'!$A:$O,9,FALSE)),"")</f>
        <v/>
      </c>
      <c r="G43" s="133" t="str">
        <f>IFERROR(IF(VLOOKUP($A43,'Annex 2 EHV charges'!$A:$O,10,FALSE)=0,"",VLOOKUP($A43,'Annex 2 EHV charges'!$A:$O,10,FALSE)),"")</f>
        <v/>
      </c>
      <c r="H43" s="133" t="str">
        <f>IFERROR(IF(VLOOKUP($A43,'Annex 2 EHV charges'!$A:$O,11,FALSE)=0,"",VLOOKUP($A43,'Annex 2 EHV charges'!$A:$O,11,FALSE)),"")</f>
        <v/>
      </c>
    </row>
    <row r="44" spans="1:8" ht="30.75" customHeight="1" x14ac:dyDescent="0.2">
      <c r="A44" s="135" t="str">
        <f t="array" ref="A44">IFERROR(INDEX('Annex 2 EHV charges'!#REF!, MATCH(0, IF(ISBLANK('Annex 2 EHV charges'!#REF!),1, COUNTIF(A$4:$A43, 'Annex 2 EHV charges'!#REF!)), 0)),"")</f>
        <v/>
      </c>
      <c r="B44" s="137" t="str">
        <f>IF($A44="","",VLOOKUP($A44,'Annex 2 EHV charges'!$A:$O,2,0))</f>
        <v/>
      </c>
      <c r="C44" s="138" t="str">
        <f>IF($A44="","",VLOOKUP($A44,'Annex 2 EHV charges'!$A:$O,3,0))</f>
        <v/>
      </c>
      <c r="D44" s="135" t="str">
        <f>IF($A44="","",VLOOKUP($A44,'Annex 2 EHV charges'!$A:$O,7,0))</f>
        <v/>
      </c>
      <c r="E44" s="133" t="str">
        <f>IFERROR(IF(VLOOKUP($A44,'Annex 2 EHV charges'!$A:$O,8,FALSE)=0,"",VLOOKUP($A44,'Annex 2 EHV charges'!$A:$O,8,FALSE)),"")</f>
        <v/>
      </c>
      <c r="F44" s="134" t="str">
        <f>IFERROR(IF(VLOOKUP($A44,'Annex 2 EHV charges'!$A:$O,9,FALSE)=0,"",VLOOKUP($A44,'Annex 2 EHV charges'!$A:$O,9,FALSE)),"")</f>
        <v/>
      </c>
      <c r="G44" s="133" t="str">
        <f>IFERROR(IF(VLOOKUP($A44,'Annex 2 EHV charges'!$A:$O,10,FALSE)=0,"",VLOOKUP($A44,'Annex 2 EHV charges'!$A:$O,10,FALSE)),"")</f>
        <v/>
      </c>
      <c r="H44" s="133" t="str">
        <f>IFERROR(IF(VLOOKUP($A44,'Annex 2 EHV charges'!$A:$O,11,FALSE)=0,"",VLOOKUP($A44,'Annex 2 EHV charges'!$A:$O,11,FALSE)),"")</f>
        <v/>
      </c>
    </row>
    <row r="45" spans="1:8" ht="30.75" customHeight="1" x14ac:dyDescent="0.2">
      <c r="A45" s="135" t="str">
        <f t="array" ref="A45">IFERROR(INDEX('Annex 2 EHV charges'!#REF!, MATCH(0, IF(ISBLANK('Annex 2 EHV charges'!#REF!),1, COUNTIF(A$4:$A44, 'Annex 2 EHV charges'!#REF!)), 0)),"")</f>
        <v/>
      </c>
      <c r="B45" s="137" t="str">
        <f>IF($A45="","",VLOOKUP($A45,'Annex 2 EHV charges'!$A:$O,2,0))</f>
        <v/>
      </c>
      <c r="C45" s="138" t="str">
        <f>IF($A45="","",VLOOKUP($A45,'Annex 2 EHV charges'!$A:$O,3,0))</f>
        <v/>
      </c>
      <c r="D45" s="135" t="str">
        <f>IF($A45="","",VLOOKUP($A45,'Annex 2 EHV charges'!$A:$O,7,0))</f>
        <v/>
      </c>
      <c r="E45" s="133" t="str">
        <f>IFERROR(IF(VLOOKUP($A45,'Annex 2 EHV charges'!$A:$O,8,FALSE)=0,"",VLOOKUP($A45,'Annex 2 EHV charges'!$A:$O,8,FALSE)),"")</f>
        <v/>
      </c>
      <c r="F45" s="134" t="str">
        <f>IFERROR(IF(VLOOKUP($A45,'Annex 2 EHV charges'!$A:$O,9,FALSE)=0,"",VLOOKUP($A45,'Annex 2 EHV charges'!$A:$O,9,FALSE)),"")</f>
        <v/>
      </c>
      <c r="G45" s="133" t="str">
        <f>IFERROR(IF(VLOOKUP($A45,'Annex 2 EHV charges'!$A:$O,10,FALSE)=0,"",VLOOKUP($A45,'Annex 2 EHV charges'!$A:$O,10,FALSE)),"")</f>
        <v/>
      </c>
      <c r="H45" s="133" t="str">
        <f>IFERROR(IF(VLOOKUP($A45,'Annex 2 EHV charges'!$A:$O,11,FALSE)=0,"",VLOOKUP($A45,'Annex 2 EHV charges'!$A:$O,11,FALSE)),"")</f>
        <v/>
      </c>
    </row>
    <row r="46" spans="1:8" ht="30.75" customHeight="1" x14ac:dyDescent="0.2">
      <c r="A46" s="135" t="str">
        <f t="array" ref="A46">IFERROR(INDEX('Annex 2 EHV charges'!#REF!, MATCH(0, IF(ISBLANK('Annex 2 EHV charges'!#REF!),1, COUNTIF(A$4:$A45, 'Annex 2 EHV charges'!#REF!)), 0)),"")</f>
        <v/>
      </c>
      <c r="B46" s="137" t="str">
        <f>IF($A46="","",VLOOKUP($A46,'Annex 2 EHV charges'!$A:$O,2,0))</f>
        <v/>
      </c>
      <c r="C46" s="138" t="str">
        <f>IF($A46="","",VLOOKUP($A46,'Annex 2 EHV charges'!$A:$O,3,0))</f>
        <v/>
      </c>
      <c r="D46" s="135" t="str">
        <f>IF($A46="","",VLOOKUP($A46,'Annex 2 EHV charges'!$A:$O,7,0))</f>
        <v/>
      </c>
      <c r="E46" s="133" t="str">
        <f>IFERROR(IF(VLOOKUP($A46,'Annex 2 EHV charges'!$A:$O,8,FALSE)=0,"",VLOOKUP($A46,'Annex 2 EHV charges'!$A:$O,8,FALSE)),"")</f>
        <v/>
      </c>
      <c r="F46" s="134" t="str">
        <f>IFERROR(IF(VLOOKUP($A46,'Annex 2 EHV charges'!$A:$O,9,FALSE)=0,"",VLOOKUP($A46,'Annex 2 EHV charges'!$A:$O,9,FALSE)),"")</f>
        <v/>
      </c>
      <c r="G46" s="133" t="str">
        <f>IFERROR(IF(VLOOKUP($A46,'Annex 2 EHV charges'!$A:$O,10,FALSE)=0,"",VLOOKUP($A46,'Annex 2 EHV charges'!$A:$O,10,FALSE)),"")</f>
        <v/>
      </c>
      <c r="H46" s="133" t="str">
        <f>IFERROR(IF(VLOOKUP($A46,'Annex 2 EHV charges'!$A:$O,11,FALSE)=0,"",VLOOKUP($A46,'Annex 2 EHV charges'!$A:$O,11,FALSE)),"")</f>
        <v/>
      </c>
    </row>
    <row r="47" spans="1:8" ht="30.75" customHeight="1" x14ac:dyDescent="0.2">
      <c r="A47" s="135" t="str">
        <f t="array" ref="A47">IFERROR(INDEX('Annex 2 EHV charges'!#REF!, MATCH(0, IF(ISBLANK('Annex 2 EHV charges'!#REF!),1, COUNTIF(A$4:$A46, 'Annex 2 EHV charges'!#REF!)), 0)),"")</f>
        <v/>
      </c>
      <c r="B47" s="137" t="str">
        <f>IF($A47="","",VLOOKUP($A47,'Annex 2 EHV charges'!$A:$O,2,0))</f>
        <v/>
      </c>
      <c r="C47" s="138" t="str">
        <f>IF($A47="","",VLOOKUP($A47,'Annex 2 EHV charges'!$A:$O,3,0))</f>
        <v/>
      </c>
      <c r="D47" s="135" t="str">
        <f>IF($A47="","",VLOOKUP($A47,'Annex 2 EHV charges'!$A:$O,7,0))</f>
        <v/>
      </c>
      <c r="E47" s="133" t="str">
        <f>IFERROR(IF(VLOOKUP($A47,'Annex 2 EHV charges'!$A:$O,8,FALSE)=0,"",VLOOKUP($A47,'Annex 2 EHV charges'!$A:$O,8,FALSE)),"")</f>
        <v/>
      </c>
      <c r="F47" s="134" t="str">
        <f>IFERROR(IF(VLOOKUP($A47,'Annex 2 EHV charges'!$A:$O,9,FALSE)=0,"",VLOOKUP($A47,'Annex 2 EHV charges'!$A:$O,9,FALSE)),"")</f>
        <v/>
      </c>
      <c r="G47" s="133" t="str">
        <f>IFERROR(IF(VLOOKUP($A47,'Annex 2 EHV charges'!$A:$O,10,FALSE)=0,"",VLOOKUP($A47,'Annex 2 EHV charges'!$A:$O,10,FALSE)),"")</f>
        <v/>
      </c>
      <c r="H47" s="133" t="str">
        <f>IFERROR(IF(VLOOKUP($A47,'Annex 2 EHV charges'!$A:$O,11,FALSE)=0,"",VLOOKUP($A47,'Annex 2 EHV charges'!$A:$O,11,FALSE)),"")</f>
        <v/>
      </c>
    </row>
    <row r="48" spans="1:8" ht="30.75" customHeight="1" x14ac:dyDescent="0.2">
      <c r="A48" s="135" t="str">
        <f t="array" ref="A48">IFERROR(INDEX('Annex 2 EHV charges'!#REF!, MATCH(0, IF(ISBLANK('Annex 2 EHV charges'!#REF!),1, COUNTIF(A$4:$A47, 'Annex 2 EHV charges'!#REF!)), 0)),"")</f>
        <v/>
      </c>
      <c r="B48" s="137" t="str">
        <f>IF($A48="","",VLOOKUP($A48,'Annex 2 EHV charges'!$A:$O,2,0))</f>
        <v/>
      </c>
      <c r="C48" s="138" t="str">
        <f>IF($A48="","",VLOOKUP($A48,'Annex 2 EHV charges'!$A:$O,3,0))</f>
        <v/>
      </c>
      <c r="D48" s="135" t="str">
        <f>IF($A48="","",VLOOKUP($A48,'Annex 2 EHV charges'!$A:$O,7,0))</f>
        <v/>
      </c>
      <c r="E48" s="133" t="str">
        <f>IFERROR(IF(VLOOKUP($A48,'Annex 2 EHV charges'!$A:$O,8,FALSE)=0,"",VLOOKUP($A48,'Annex 2 EHV charges'!$A:$O,8,FALSE)),"")</f>
        <v/>
      </c>
      <c r="F48" s="134" t="str">
        <f>IFERROR(IF(VLOOKUP($A48,'Annex 2 EHV charges'!$A:$O,9,FALSE)=0,"",VLOOKUP($A48,'Annex 2 EHV charges'!$A:$O,9,FALSE)),"")</f>
        <v/>
      </c>
      <c r="G48" s="133" t="str">
        <f>IFERROR(IF(VLOOKUP($A48,'Annex 2 EHV charges'!$A:$O,10,FALSE)=0,"",VLOOKUP($A48,'Annex 2 EHV charges'!$A:$O,10,FALSE)),"")</f>
        <v/>
      </c>
      <c r="H48" s="133" t="str">
        <f>IFERROR(IF(VLOOKUP($A48,'Annex 2 EHV charges'!$A:$O,11,FALSE)=0,"",VLOOKUP($A48,'Annex 2 EHV charges'!$A:$O,11,FALSE)),"")</f>
        <v/>
      </c>
    </row>
    <row r="49" spans="1:8" ht="30.75" customHeight="1" x14ac:dyDescent="0.2">
      <c r="A49" s="135" t="str">
        <f t="array" ref="A49">IFERROR(INDEX('Annex 2 EHV charges'!#REF!, MATCH(0, IF(ISBLANK('Annex 2 EHV charges'!#REF!),1, COUNTIF(A$4:$A48, 'Annex 2 EHV charges'!#REF!)), 0)),"")</f>
        <v/>
      </c>
      <c r="B49" s="137" t="str">
        <f>IF($A49="","",VLOOKUP($A49,'Annex 2 EHV charges'!$A:$O,2,0))</f>
        <v/>
      </c>
      <c r="C49" s="138" t="str">
        <f>IF($A49="","",VLOOKUP($A49,'Annex 2 EHV charges'!$A:$O,3,0))</f>
        <v/>
      </c>
      <c r="D49" s="135" t="str">
        <f>IF($A49="","",VLOOKUP($A49,'Annex 2 EHV charges'!$A:$O,7,0))</f>
        <v/>
      </c>
      <c r="E49" s="133" t="str">
        <f>IFERROR(IF(VLOOKUP($A49,'Annex 2 EHV charges'!$A:$O,8,FALSE)=0,"",VLOOKUP($A49,'Annex 2 EHV charges'!$A:$O,8,FALSE)),"")</f>
        <v/>
      </c>
      <c r="F49" s="134" t="str">
        <f>IFERROR(IF(VLOOKUP($A49,'Annex 2 EHV charges'!$A:$O,9,FALSE)=0,"",VLOOKUP($A49,'Annex 2 EHV charges'!$A:$O,9,FALSE)),"")</f>
        <v/>
      </c>
      <c r="G49" s="133" t="str">
        <f>IFERROR(IF(VLOOKUP($A49,'Annex 2 EHV charges'!$A:$O,10,FALSE)=0,"",VLOOKUP($A49,'Annex 2 EHV charges'!$A:$O,10,FALSE)),"")</f>
        <v/>
      </c>
      <c r="H49" s="133" t="str">
        <f>IFERROR(IF(VLOOKUP($A49,'Annex 2 EHV charges'!$A:$O,11,FALSE)=0,"",VLOOKUP($A49,'Annex 2 EHV charges'!$A:$O,11,FALSE)),"")</f>
        <v/>
      </c>
    </row>
    <row r="50" spans="1:8" ht="30.75" customHeight="1" x14ac:dyDescent="0.2">
      <c r="A50" s="135" t="str">
        <f t="array" ref="A50">IFERROR(INDEX('Annex 2 EHV charges'!#REF!, MATCH(0, IF(ISBLANK('Annex 2 EHV charges'!#REF!),1, COUNTIF(A$4:$A49, 'Annex 2 EHV charges'!#REF!)), 0)),"")</f>
        <v/>
      </c>
      <c r="B50" s="137" t="str">
        <f>IF($A50="","",VLOOKUP($A50,'Annex 2 EHV charges'!$A:$O,2,0))</f>
        <v/>
      </c>
      <c r="C50" s="138" t="str">
        <f>IF($A50="","",VLOOKUP($A50,'Annex 2 EHV charges'!$A:$O,3,0))</f>
        <v/>
      </c>
      <c r="D50" s="135" t="str">
        <f>IF($A50="","",VLOOKUP($A50,'Annex 2 EHV charges'!$A:$O,7,0))</f>
        <v/>
      </c>
      <c r="E50" s="133" t="str">
        <f>IFERROR(IF(VLOOKUP($A50,'Annex 2 EHV charges'!$A:$O,8,FALSE)=0,"",VLOOKUP($A50,'Annex 2 EHV charges'!$A:$O,8,FALSE)),"")</f>
        <v/>
      </c>
      <c r="F50" s="134" t="str">
        <f>IFERROR(IF(VLOOKUP($A50,'Annex 2 EHV charges'!$A:$O,9,FALSE)=0,"",VLOOKUP($A50,'Annex 2 EHV charges'!$A:$O,9,FALSE)),"")</f>
        <v/>
      </c>
      <c r="G50" s="133" t="str">
        <f>IFERROR(IF(VLOOKUP($A50,'Annex 2 EHV charges'!$A:$O,10,FALSE)=0,"",VLOOKUP($A50,'Annex 2 EHV charges'!$A:$O,10,FALSE)),"")</f>
        <v/>
      </c>
      <c r="H50" s="133" t="str">
        <f>IFERROR(IF(VLOOKUP($A50,'Annex 2 EHV charges'!$A:$O,11,FALSE)=0,"",VLOOKUP($A50,'Annex 2 EHV charges'!$A:$O,11,FALSE)),"")</f>
        <v/>
      </c>
    </row>
    <row r="51" spans="1:8" ht="30.75" customHeight="1" x14ac:dyDescent="0.2">
      <c r="A51" s="135" t="str">
        <f t="array" ref="A51">IFERROR(INDEX('Annex 2 EHV charges'!#REF!, MATCH(0, IF(ISBLANK('Annex 2 EHV charges'!#REF!),1, COUNTIF(A$4:$A50, 'Annex 2 EHV charges'!#REF!)), 0)),"")</f>
        <v/>
      </c>
      <c r="B51" s="137" t="str">
        <f>IF($A51="","",VLOOKUP($A51,'Annex 2 EHV charges'!$A:$O,2,0))</f>
        <v/>
      </c>
      <c r="C51" s="138" t="str">
        <f>IF($A51="","",VLOOKUP($A51,'Annex 2 EHV charges'!$A:$O,3,0))</f>
        <v/>
      </c>
      <c r="D51" s="135" t="str">
        <f>IF($A51="","",VLOOKUP($A51,'Annex 2 EHV charges'!$A:$O,7,0))</f>
        <v/>
      </c>
      <c r="E51" s="133" t="str">
        <f>IFERROR(IF(VLOOKUP($A51,'Annex 2 EHV charges'!$A:$O,8,FALSE)=0,"",VLOOKUP($A51,'Annex 2 EHV charges'!$A:$O,8,FALSE)),"")</f>
        <v/>
      </c>
      <c r="F51" s="134" t="str">
        <f>IFERROR(IF(VLOOKUP($A51,'Annex 2 EHV charges'!$A:$O,9,FALSE)=0,"",VLOOKUP($A51,'Annex 2 EHV charges'!$A:$O,9,FALSE)),"")</f>
        <v/>
      </c>
      <c r="G51" s="133" t="str">
        <f>IFERROR(IF(VLOOKUP($A51,'Annex 2 EHV charges'!$A:$O,10,FALSE)=0,"",VLOOKUP($A51,'Annex 2 EHV charges'!$A:$O,10,FALSE)),"")</f>
        <v/>
      </c>
      <c r="H51" s="133" t="str">
        <f>IFERROR(IF(VLOOKUP($A51,'Annex 2 EHV charges'!$A:$O,11,FALSE)=0,"",VLOOKUP($A51,'Annex 2 EHV charges'!$A:$O,11,FALSE)),"")</f>
        <v/>
      </c>
    </row>
    <row r="52" spans="1:8" ht="30.75" customHeight="1" x14ac:dyDescent="0.2">
      <c r="A52" s="135" t="str">
        <f t="array" ref="A52">IFERROR(INDEX('Annex 2 EHV charges'!#REF!, MATCH(0, IF(ISBLANK('Annex 2 EHV charges'!#REF!),1, COUNTIF(A$4:$A51, 'Annex 2 EHV charges'!#REF!)), 0)),"")</f>
        <v/>
      </c>
      <c r="B52" s="137" t="str">
        <f>IF($A52="","",VLOOKUP($A52,'Annex 2 EHV charges'!$A:$O,2,0))</f>
        <v/>
      </c>
      <c r="C52" s="138" t="str">
        <f>IF($A52="","",VLOOKUP($A52,'Annex 2 EHV charges'!$A:$O,3,0))</f>
        <v/>
      </c>
      <c r="D52" s="135" t="str">
        <f>IF($A52="","",VLOOKUP($A52,'Annex 2 EHV charges'!$A:$O,7,0))</f>
        <v/>
      </c>
      <c r="E52" s="133" t="str">
        <f>IFERROR(IF(VLOOKUP($A52,'Annex 2 EHV charges'!$A:$O,8,FALSE)=0,"",VLOOKUP($A52,'Annex 2 EHV charges'!$A:$O,8,FALSE)),"")</f>
        <v/>
      </c>
      <c r="F52" s="134" t="str">
        <f>IFERROR(IF(VLOOKUP($A52,'Annex 2 EHV charges'!$A:$O,9,FALSE)=0,"",VLOOKUP($A52,'Annex 2 EHV charges'!$A:$O,9,FALSE)),"")</f>
        <v/>
      </c>
      <c r="G52" s="133" t="str">
        <f>IFERROR(IF(VLOOKUP($A52,'Annex 2 EHV charges'!$A:$O,10,FALSE)=0,"",VLOOKUP($A52,'Annex 2 EHV charges'!$A:$O,10,FALSE)),"")</f>
        <v/>
      </c>
      <c r="H52" s="133" t="str">
        <f>IFERROR(IF(VLOOKUP($A52,'Annex 2 EHV charges'!$A:$O,11,FALSE)=0,"",VLOOKUP($A52,'Annex 2 EHV charges'!$A:$O,11,FALSE)),"")</f>
        <v/>
      </c>
    </row>
    <row r="53" spans="1:8" ht="30.75" customHeight="1" x14ac:dyDescent="0.2">
      <c r="A53" s="135" t="str">
        <f t="array" ref="A53">IFERROR(INDEX('Annex 2 EHV charges'!#REF!, MATCH(0, IF(ISBLANK('Annex 2 EHV charges'!#REF!),1, COUNTIF(A$4:$A52, 'Annex 2 EHV charges'!#REF!)), 0)),"")</f>
        <v/>
      </c>
      <c r="B53" s="137" t="str">
        <f>IF($A53="","",VLOOKUP($A53,'Annex 2 EHV charges'!$A:$O,2,0))</f>
        <v/>
      </c>
      <c r="C53" s="138" t="str">
        <f>IF($A53="","",VLOOKUP($A53,'Annex 2 EHV charges'!$A:$O,3,0))</f>
        <v/>
      </c>
      <c r="D53" s="135" t="str">
        <f>IF($A53="","",VLOOKUP($A53,'Annex 2 EHV charges'!$A:$O,7,0))</f>
        <v/>
      </c>
      <c r="E53" s="133" t="str">
        <f>IFERROR(IF(VLOOKUP($A53,'Annex 2 EHV charges'!$A:$O,8,FALSE)=0,"",VLOOKUP($A53,'Annex 2 EHV charges'!$A:$O,8,FALSE)),"")</f>
        <v/>
      </c>
      <c r="F53" s="134" t="str">
        <f>IFERROR(IF(VLOOKUP($A53,'Annex 2 EHV charges'!$A:$O,9,FALSE)=0,"",VLOOKUP($A53,'Annex 2 EHV charges'!$A:$O,9,FALSE)),"")</f>
        <v/>
      </c>
      <c r="G53" s="133" t="str">
        <f>IFERROR(IF(VLOOKUP($A53,'Annex 2 EHV charges'!$A:$O,10,FALSE)=0,"",VLOOKUP($A53,'Annex 2 EHV charges'!$A:$O,10,FALSE)),"")</f>
        <v/>
      </c>
      <c r="H53" s="133" t="str">
        <f>IFERROR(IF(VLOOKUP($A53,'Annex 2 EHV charges'!$A:$O,11,FALSE)=0,"",VLOOKUP($A53,'Annex 2 EHV charges'!$A:$O,11,FALSE)),"")</f>
        <v/>
      </c>
    </row>
    <row r="54" spans="1:8" x14ac:dyDescent="0.2">
      <c r="A54" s="135" t="str">
        <f t="array" ref="A54">IFERROR(INDEX('Annex 2 EHV charges'!#REF!, MATCH(0, IF(ISBLANK('Annex 2 EHV charges'!#REF!),1, COUNTIF(A$4:$A53, 'Annex 2 EHV charges'!#REF!)), 0)),"")</f>
        <v/>
      </c>
      <c r="B54" s="137" t="str">
        <f>IF($A54="","",VLOOKUP($A54,'Annex 2 EHV charges'!$A:$O,2,0))</f>
        <v/>
      </c>
      <c r="C54" s="138" t="str">
        <f>IF($A54="","",VLOOKUP($A54,'Annex 2 EHV charges'!$A:$O,3,0))</f>
        <v/>
      </c>
      <c r="D54" s="135" t="str">
        <f>IF($A54="","",VLOOKUP($A54,'Annex 2 EHV charges'!$A:$O,7,0))</f>
        <v/>
      </c>
      <c r="E54" s="133" t="str">
        <f>IFERROR(IF(VLOOKUP($A54,'Annex 2 EHV charges'!$A:$O,8,FALSE)=0,"",VLOOKUP($A54,'Annex 2 EHV charges'!$A:$O,8,FALSE)),"")</f>
        <v/>
      </c>
      <c r="F54" s="134" t="str">
        <f>IFERROR(IF(VLOOKUP($A54,'Annex 2 EHV charges'!$A:$O,9,FALSE)=0,"",VLOOKUP($A54,'Annex 2 EHV charges'!$A:$O,9,FALSE)),"")</f>
        <v/>
      </c>
      <c r="G54" s="133" t="str">
        <f>IFERROR(IF(VLOOKUP($A54,'Annex 2 EHV charges'!$A:$O,10,FALSE)=0,"",VLOOKUP($A54,'Annex 2 EHV charges'!$A:$O,10,FALSE)),"")</f>
        <v/>
      </c>
      <c r="H54" s="133" t="str">
        <f>IFERROR(IF(VLOOKUP($A54,'Annex 2 EHV charges'!$A:$O,11,FALSE)=0,"",VLOOKUP($A54,'Annex 2 EHV charges'!$A:$O,11,FALSE)),"")</f>
        <v/>
      </c>
    </row>
    <row r="55" spans="1:8" ht="30.75" customHeight="1" x14ac:dyDescent="0.2">
      <c r="A55" s="135" t="str">
        <f t="array" ref="A55">IFERROR(INDEX('Annex 2 EHV charges'!#REF!, MATCH(0, IF(ISBLANK('Annex 2 EHV charges'!#REF!),1, COUNTIF(A$4:$A54, 'Annex 2 EHV charges'!#REF!)), 0)),"")</f>
        <v/>
      </c>
      <c r="B55" s="137" t="str">
        <f>IF($A55="","",VLOOKUP($A55,'Annex 2 EHV charges'!$A:$O,2,0))</f>
        <v/>
      </c>
      <c r="C55" s="138" t="str">
        <f>IF($A55="","",VLOOKUP($A55,'Annex 2 EHV charges'!$A:$O,3,0))</f>
        <v/>
      </c>
      <c r="D55" s="135" t="str">
        <f>IF($A55="","",VLOOKUP($A55,'Annex 2 EHV charges'!$A:$O,7,0))</f>
        <v/>
      </c>
      <c r="E55" s="133" t="str">
        <f>IFERROR(IF(VLOOKUP($A55,'Annex 2 EHV charges'!$A:$O,8,FALSE)=0,"",VLOOKUP($A55,'Annex 2 EHV charges'!$A:$O,8,FALSE)),"")</f>
        <v/>
      </c>
      <c r="F55" s="134" t="str">
        <f>IFERROR(IF(VLOOKUP($A55,'Annex 2 EHV charges'!$A:$O,9,FALSE)=0,"",VLOOKUP($A55,'Annex 2 EHV charges'!$A:$O,9,FALSE)),"")</f>
        <v/>
      </c>
      <c r="G55" s="133" t="str">
        <f>IFERROR(IF(VLOOKUP($A55,'Annex 2 EHV charges'!$A:$O,10,FALSE)=0,"",VLOOKUP($A55,'Annex 2 EHV charges'!$A:$O,10,FALSE)),"")</f>
        <v/>
      </c>
      <c r="H55" s="133" t="str">
        <f>IFERROR(IF(VLOOKUP($A55,'Annex 2 EHV charges'!$A:$O,11,FALSE)=0,"",VLOOKUP($A55,'Annex 2 EHV charges'!$A:$O,11,FALSE)),"")</f>
        <v/>
      </c>
    </row>
    <row r="56" spans="1:8" ht="30.75" customHeight="1" x14ac:dyDescent="0.2">
      <c r="A56" s="135" t="str">
        <f t="array" ref="A56">IFERROR(INDEX('Annex 2 EHV charges'!#REF!, MATCH(0, IF(ISBLANK('Annex 2 EHV charges'!#REF!),1, COUNTIF(A$4:$A55, 'Annex 2 EHV charges'!#REF!)), 0)),"")</f>
        <v/>
      </c>
      <c r="B56" s="137" t="str">
        <f>IF($A56="","",VLOOKUP($A56,'Annex 2 EHV charges'!$A:$O,2,0))</f>
        <v/>
      </c>
      <c r="C56" s="138" t="str">
        <f>IF($A56="","",VLOOKUP($A56,'Annex 2 EHV charges'!$A:$O,3,0))</f>
        <v/>
      </c>
      <c r="D56" s="135" t="str">
        <f>IF($A56="","",VLOOKUP($A56,'Annex 2 EHV charges'!$A:$O,7,0))</f>
        <v/>
      </c>
      <c r="E56" s="133" t="str">
        <f>IFERROR(IF(VLOOKUP($A56,'Annex 2 EHV charges'!$A:$O,8,FALSE)=0,"",VLOOKUP($A56,'Annex 2 EHV charges'!$A:$O,8,FALSE)),"")</f>
        <v/>
      </c>
      <c r="F56" s="134" t="str">
        <f>IFERROR(IF(VLOOKUP($A56,'Annex 2 EHV charges'!$A:$O,9,FALSE)=0,"",VLOOKUP($A56,'Annex 2 EHV charges'!$A:$O,9,FALSE)),"")</f>
        <v/>
      </c>
      <c r="G56" s="133" t="str">
        <f>IFERROR(IF(VLOOKUP($A56,'Annex 2 EHV charges'!$A:$O,10,FALSE)=0,"",VLOOKUP($A56,'Annex 2 EHV charges'!$A:$O,10,FALSE)),"")</f>
        <v/>
      </c>
      <c r="H56" s="133" t="str">
        <f>IFERROR(IF(VLOOKUP($A56,'Annex 2 EHV charges'!$A:$O,11,FALSE)=0,"",VLOOKUP($A56,'Annex 2 EHV charges'!$A:$O,11,FALSE)),"")</f>
        <v/>
      </c>
    </row>
    <row r="57" spans="1:8" ht="30.75" customHeight="1" x14ac:dyDescent="0.2">
      <c r="A57" s="135" t="str">
        <f t="array" ref="A57">IFERROR(INDEX('Annex 2 EHV charges'!#REF!, MATCH(0, IF(ISBLANK('Annex 2 EHV charges'!#REF!),1, COUNTIF(A$4:$A56, 'Annex 2 EHV charges'!#REF!)), 0)),"")</f>
        <v/>
      </c>
      <c r="B57" s="137" t="str">
        <f>IF($A57="","",VLOOKUP($A57,'Annex 2 EHV charges'!$A:$O,2,0))</f>
        <v/>
      </c>
      <c r="C57" s="138" t="str">
        <f>IF($A57="","",VLOOKUP($A57,'Annex 2 EHV charges'!$A:$O,3,0))</f>
        <v/>
      </c>
      <c r="D57" s="135" t="str">
        <f>IF($A57="","",VLOOKUP($A57,'Annex 2 EHV charges'!$A:$O,7,0))</f>
        <v/>
      </c>
      <c r="E57" s="133" t="str">
        <f>IFERROR(IF(VLOOKUP($A57,'Annex 2 EHV charges'!$A:$O,8,FALSE)=0,"",VLOOKUP($A57,'Annex 2 EHV charges'!$A:$O,8,FALSE)),"")</f>
        <v/>
      </c>
      <c r="F57" s="134" t="str">
        <f>IFERROR(IF(VLOOKUP($A57,'Annex 2 EHV charges'!$A:$O,9,FALSE)=0,"",VLOOKUP($A57,'Annex 2 EHV charges'!$A:$O,9,FALSE)),"")</f>
        <v/>
      </c>
      <c r="G57" s="133" t="str">
        <f>IFERROR(IF(VLOOKUP($A57,'Annex 2 EHV charges'!$A:$O,10,FALSE)=0,"",VLOOKUP($A57,'Annex 2 EHV charges'!$A:$O,10,FALSE)),"")</f>
        <v/>
      </c>
      <c r="H57" s="133" t="str">
        <f>IFERROR(IF(VLOOKUP($A57,'Annex 2 EHV charges'!$A:$O,11,FALSE)=0,"",VLOOKUP($A57,'Annex 2 EHV charges'!$A:$O,11,FALSE)),"")</f>
        <v/>
      </c>
    </row>
    <row r="58" spans="1:8" ht="30.75" customHeight="1" x14ac:dyDescent="0.2">
      <c r="A58" s="135" t="str">
        <f t="array" ref="A58">IFERROR(INDEX('Annex 2 EHV charges'!#REF!, MATCH(0, IF(ISBLANK('Annex 2 EHV charges'!#REF!),1, COUNTIF(A$4:$A57, 'Annex 2 EHV charges'!#REF!)), 0)),"")</f>
        <v/>
      </c>
      <c r="B58" s="137" t="str">
        <f>IF($A58="","",VLOOKUP($A58,'Annex 2 EHV charges'!$A:$O,2,0))</f>
        <v/>
      </c>
      <c r="C58" s="138" t="str">
        <f>IF($A58="","",VLOOKUP($A58,'Annex 2 EHV charges'!$A:$O,3,0))</f>
        <v/>
      </c>
      <c r="D58" s="135" t="str">
        <f>IF($A58="","",VLOOKUP($A58,'Annex 2 EHV charges'!$A:$O,7,0))</f>
        <v/>
      </c>
      <c r="E58" s="133" t="str">
        <f>IFERROR(IF(VLOOKUP($A58,'Annex 2 EHV charges'!$A:$O,8,FALSE)=0,"",VLOOKUP($A58,'Annex 2 EHV charges'!$A:$O,8,FALSE)),"")</f>
        <v/>
      </c>
      <c r="F58" s="134" t="str">
        <f>IFERROR(IF(VLOOKUP($A58,'Annex 2 EHV charges'!$A:$O,9,FALSE)=0,"",VLOOKUP($A58,'Annex 2 EHV charges'!$A:$O,9,FALSE)),"")</f>
        <v/>
      </c>
      <c r="G58" s="133" t="str">
        <f>IFERROR(IF(VLOOKUP($A58,'Annex 2 EHV charges'!$A:$O,10,FALSE)=0,"",VLOOKUP($A58,'Annex 2 EHV charges'!$A:$O,10,FALSE)),"")</f>
        <v/>
      </c>
      <c r="H58" s="133" t="str">
        <f>IFERROR(IF(VLOOKUP($A58,'Annex 2 EHV charges'!$A:$O,11,FALSE)=0,"",VLOOKUP($A58,'Annex 2 EHV charges'!$A:$O,11,FALSE)),"")</f>
        <v/>
      </c>
    </row>
    <row r="59" spans="1:8" ht="30.75" customHeight="1" x14ac:dyDescent="0.2">
      <c r="A59" s="135" t="str">
        <f t="array" ref="A59">IFERROR(INDEX('Annex 2 EHV charges'!#REF!, MATCH(0, IF(ISBLANK('Annex 2 EHV charges'!#REF!),1, COUNTIF(A$4:$A58, 'Annex 2 EHV charges'!#REF!)), 0)),"")</f>
        <v/>
      </c>
      <c r="B59" s="137" t="str">
        <f>IF($A59="","",VLOOKUP($A59,'Annex 2 EHV charges'!$A:$O,2,0))</f>
        <v/>
      </c>
      <c r="C59" s="138" t="str">
        <f>IF($A59="","",VLOOKUP($A59,'Annex 2 EHV charges'!$A:$O,3,0))</f>
        <v/>
      </c>
      <c r="D59" s="135" t="str">
        <f>IF($A59="","",VLOOKUP($A59,'Annex 2 EHV charges'!$A:$O,7,0))</f>
        <v/>
      </c>
      <c r="E59" s="133" t="str">
        <f>IFERROR(IF(VLOOKUP($A59,'Annex 2 EHV charges'!$A:$O,8,FALSE)=0,"",VLOOKUP($A59,'Annex 2 EHV charges'!$A:$O,8,FALSE)),"")</f>
        <v/>
      </c>
      <c r="F59" s="134" t="str">
        <f>IFERROR(IF(VLOOKUP($A59,'Annex 2 EHV charges'!$A:$O,9,FALSE)=0,"",VLOOKUP($A59,'Annex 2 EHV charges'!$A:$O,9,FALSE)),"")</f>
        <v/>
      </c>
      <c r="G59" s="133" t="str">
        <f>IFERROR(IF(VLOOKUP($A59,'Annex 2 EHV charges'!$A:$O,10,FALSE)=0,"",VLOOKUP($A59,'Annex 2 EHV charges'!$A:$O,10,FALSE)),"")</f>
        <v/>
      </c>
      <c r="H59" s="133" t="str">
        <f>IFERROR(IF(VLOOKUP($A59,'Annex 2 EHV charges'!$A:$O,11,FALSE)=0,"",VLOOKUP($A59,'Annex 2 EHV charges'!$A:$O,11,FALSE)),"")</f>
        <v/>
      </c>
    </row>
    <row r="60" spans="1:8" ht="30.75" customHeight="1" x14ac:dyDescent="0.2">
      <c r="A60" s="135" t="str">
        <f t="array" ref="A60">IFERROR(INDEX('Annex 2 EHV charges'!#REF!, MATCH(0, IF(ISBLANK('Annex 2 EHV charges'!#REF!),1, COUNTIF(A$4:$A59, 'Annex 2 EHV charges'!#REF!)), 0)),"")</f>
        <v/>
      </c>
      <c r="B60" s="137" t="str">
        <f>IF($A60="","",VLOOKUP($A60,'Annex 2 EHV charges'!$A:$O,2,0))</f>
        <v/>
      </c>
      <c r="C60" s="138" t="str">
        <f>IF($A60="","",VLOOKUP($A60,'Annex 2 EHV charges'!$A:$O,3,0))</f>
        <v/>
      </c>
      <c r="D60" s="135" t="str">
        <f>IF($A60="","",VLOOKUP($A60,'Annex 2 EHV charges'!$A:$O,7,0))</f>
        <v/>
      </c>
      <c r="E60" s="133" t="str">
        <f>IFERROR(IF(VLOOKUP($A60,'Annex 2 EHV charges'!$A:$O,8,FALSE)=0,"",VLOOKUP($A60,'Annex 2 EHV charges'!$A:$O,8,FALSE)),"")</f>
        <v/>
      </c>
      <c r="F60" s="134" t="str">
        <f>IFERROR(IF(VLOOKUP($A60,'Annex 2 EHV charges'!$A:$O,9,FALSE)=0,"",VLOOKUP($A60,'Annex 2 EHV charges'!$A:$O,9,FALSE)),"")</f>
        <v/>
      </c>
      <c r="G60" s="133" t="str">
        <f>IFERROR(IF(VLOOKUP($A60,'Annex 2 EHV charges'!$A:$O,10,FALSE)=0,"",VLOOKUP($A60,'Annex 2 EHV charges'!$A:$O,10,FALSE)),"")</f>
        <v/>
      </c>
      <c r="H60" s="133" t="str">
        <f>IFERROR(IF(VLOOKUP($A60,'Annex 2 EHV charges'!$A:$O,11,FALSE)=0,"",VLOOKUP($A60,'Annex 2 EHV charges'!$A:$O,11,FALSE)),"")</f>
        <v/>
      </c>
    </row>
    <row r="61" spans="1:8" ht="30.75" customHeight="1" x14ac:dyDescent="0.2">
      <c r="A61" s="135" t="str">
        <f t="array" ref="A61">IFERROR(INDEX('Annex 2 EHV charges'!#REF!, MATCH(0, IF(ISBLANK('Annex 2 EHV charges'!#REF!),1, COUNTIF(A$4:$A60, 'Annex 2 EHV charges'!#REF!)), 0)),"")</f>
        <v/>
      </c>
      <c r="B61" s="137" t="str">
        <f>IF($A61="","",VLOOKUP($A61,'Annex 2 EHV charges'!$A:$O,2,0))</f>
        <v/>
      </c>
      <c r="C61" s="138" t="str">
        <f>IF($A61="","",VLOOKUP($A61,'Annex 2 EHV charges'!$A:$O,3,0))</f>
        <v/>
      </c>
      <c r="D61" s="135" t="str">
        <f>IF($A61="","",VLOOKUP($A61,'Annex 2 EHV charges'!$A:$O,7,0))</f>
        <v/>
      </c>
      <c r="E61" s="133" t="str">
        <f>IFERROR(IF(VLOOKUP($A61,'Annex 2 EHV charges'!$A:$O,8,FALSE)=0,"",VLOOKUP($A61,'Annex 2 EHV charges'!$A:$O,8,FALSE)),"")</f>
        <v/>
      </c>
      <c r="F61" s="134" t="str">
        <f>IFERROR(IF(VLOOKUP($A61,'Annex 2 EHV charges'!$A:$O,9,FALSE)=0,"",VLOOKUP($A61,'Annex 2 EHV charges'!$A:$O,9,FALSE)),"")</f>
        <v/>
      </c>
      <c r="G61" s="133" t="str">
        <f>IFERROR(IF(VLOOKUP($A61,'Annex 2 EHV charges'!$A:$O,10,FALSE)=0,"",VLOOKUP($A61,'Annex 2 EHV charges'!$A:$O,10,FALSE)),"")</f>
        <v/>
      </c>
      <c r="H61" s="133" t="str">
        <f>IFERROR(IF(VLOOKUP($A61,'Annex 2 EHV charges'!$A:$O,11,FALSE)=0,"",VLOOKUP($A61,'Annex 2 EHV charges'!$A:$O,11,FALSE)),"")</f>
        <v/>
      </c>
    </row>
    <row r="62" spans="1:8" ht="30.75" customHeight="1" x14ac:dyDescent="0.2">
      <c r="A62" s="135" t="str">
        <f t="array" ref="A62">IFERROR(INDEX('Annex 2 EHV charges'!#REF!, MATCH(0, IF(ISBLANK('Annex 2 EHV charges'!#REF!),1, COUNTIF(A$4:$A61, 'Annex 2 EHV charges'!#REF!)), 0)),"")</f>
        <v/>
      </c>
      <c r="B62" s="137" t="str">
        <f>IF($A62="","",VLOOKUP($A62,'Annex 2 EHV charges'!$A:$O,2,0))</f>
        <v/>
      </c>
      <c r="C62" s="138" t="str">
        <f>IF($A62="","",VLOOKUP($A62,'Annex 2 EHV charges'!$A:$O,3,0))</f>
        <v/>
      </c>
      <c r="D62" s="135" t="str">
        <f>IF($A62="","",VLOOKUP($A62,'Annex 2 EHV charges'!$A:$O,7,0))</f>
        <v/>
      </c>
      <c r="E62" s="133" t="str">
        <f>IFERROR(IF(VLOOKUP($A62,'Annex 2 EHV charges'!$A:$O,8,FALSE)=0,"",VLOOKUP($A62,'Annex 2 EHV charges'!$A:$O,8,FALSE)),"")</f>
        <v/>
      </c>
      <c r="F62" s="134" t="str">
        <f>IFERROR(IF(VLOOKUP($A62,'Annex 2 EHV charges'!$A:$O,9,FALSE)=0,"",VLOOKUP($A62,'Annex 2 EHV charges'!$A:$O,9,FALSE)),"")</f>
        <v/>
      </c>
      <c r="G62" s="133" t="str">
        <f>IFERROR(IF(VLOOKUP($A62,'Annex 2 EHV charges'!$A:$O,10,FALSE)=0,"",VLOOKUP($A62,'Annex 2 EHV charges'!$A:$O,10,FALSE)),"")</f>
        <v/>
      </c>
      <c r="H62" s="133" t="str">
        <f>IFERROR(IF(VLOOKUP($A62,'Annex 2 EHV charges'!$A:$O,11,FALSE)=0,"",VLOOKUP($A62,'Annex 2 EHV charges'!$A:$O,11,FALSE)),"")</f>
        <v/>
      </c>
    </row>
    <row r="63" spans="1:8" ht="30.75" customHeight="1" x14ac:dyDescent="0.2">
      <c r="A63" s="135" t="str">
        <f t="array" ref="A63">IFERROR(INDEX('Annex 2 EHV charges'!#REF!, MATCH(0, IF(ISBLANK('Annex 2 EHV charges'!#REF!),1, COUNTIF(A$4:$A62, 'Annex 2 EHV charges'!#REF!)), 0)),"")</f>
        <v/>
      </c>
      <c r="B63" s="137" t="str">
        <f>IF($A63="","",VLOOKUP($A63,'Annex 2 EHV charges'!$A:$O,2,0))</f>
        <v/>
      </c>
      <c r="C63" s="138" t="str">
        <f>IF($A63="","",VLOOKUP($A63,'Annex 2 EHV charges'!$A:$O,3,0))</f>
        <v/>
      </c>
      <c r="D63" s="135" t="str">
        <f>IF($A63="","",VLOOKUP($A63,'Annex 2 EHV charges'!$A:$O,7,0))</f>
        <v/>
      </c>
      <c r="E63" s="133" t="str">
        <f>IFERROR(IF(VLOOKUP($A63,'Annex 2 EHV charges'!$A:$O,8,FALSE)=0,"",VLOOKUP($A63,'Annex 2 EHV charges'!$A:$O,8,FALSE)),"")</f>
        <v/>
      </c>
      <c r="F63" s="134" t="str">
        <f>IFERROR(IF(VLOOKUP($A63,'Annex 2 EHV charges'!$A:$O,9,FALSE)=0,"",VLOOKUP($A63,'Annex 2 EHV charges'!$A:$O,9,FALSE)),"")</f>
        <v/>
      </c>
      <c r="G63" s="133" t="str">
        <f>IFERROR(IF(VLOOKUP($A63,'Annex 2 EHV charges'!$A:$O,10,FALSE)=0,"",VLOOKUP($A63,'Annex 2 EHV charges'!$A:$O,10,FALSE)),"")</f>
        <v/>
      </c>
      <c r="H63" s="133" t="str">
        <f>IFERROR(IF(VLOOKUP($A63,'Annex 2 EHV charges'!$A:$O,11,FALSE)=0,"",VLOOKUP($A63,'Annex 2 EHV charges'!$A:$O,11,FALSE)),"")</f>
        <v/>
      </c>
    </row>
    <row r="64" spans="1:8" ht="30.75" customHeight="1" x14ac:dyDescent="0.2">
      <c r="A64" s="135" t="str">
        <f t="array" ref="A64">IFERROR(INDEX('Annex 2 EHV charges'!#REF!, MATCH(0, IF(ISBLANK('Annex 2 EHV charges'!#REF!),1, COUNTIF(A$4:$A63, 'Annex 2 EHV charges'!#REF!)), 0)),"")</f>
        <v/>
      </c>
      <c r="B64" s="137" t="str">
        <f>IF($A64="","",VLOOKUP($A64,'Annex 2 EHV charges'!$A:$O,2,0))</f>
        <v/>
      </c>
      <c r="C64" s="138" t="str">
        <f>IF($A64="","",VLOOKUP($A64,'Annex 2 EHV charges'!$A:$O,3,0))</f>
        <v/>
      </c>
      <c r="D64" s="135" t="str">
        <f>IF($A64="","",VLOOKUP($A64,'Annex 2 EHV charges'!$A:$O,7,0))</f>
        <v/>
      </c>
      <c r="E64" s="133" t="str">
        <f>IFERROR(IF(VLOOKUP($A64,'Annex 2 EHV charges'!$A:$O,8,FALSE)=0,"",VLOOKUP($A64,'Annex 2 EHV charges'!$A:$O,8,FALSE)),"")</f>
        <v/>
      </c>
      <c r="F64" s="134" t="str">
        <f>IFERROR(IF(VLOOKUP($A64,'Annex 2 EHV charges'!$A:$O,9,FALSE)=0,"",VLOOKUP($A64,'Annex 2 EHV charges'!$A:$O,9,FALSE)),"")</f>
        <v/>
      </c>
      <c r="G64" s="133" t="str">
        <f>IFERROR(IF(VLOOKUP($A64,'Annex 2 EHV charges'!$A:$O,10,FALSE)=0,"",VLOOKUP($A64,'Annex 2 EHV charges'!$A:$O,10,FALSE)),"")</f>
        <v/>
      </c>
      <c r="H64" s="133" t="str">
        <f>IFERROR(IF(VLOOKUP($A64,'Annex 2 EHV charges'!$A:$O,11,FALSE)=0,"",VLOOKUP($A64,'Annex 2 EHV charges'!$A:$O,11,FALSE)),"")</f>
        <v/>
      </c>
    </row>
    <row r="65" spans="1:8" ht="30.75" customHeight="1" x14ac:dyDescent="0.2">
      <c r="A65" s="135" t="str">
        <f t="array" ref="A65">IFERROR(INDEX('Annex 2 EHV charges'!#REF!, MATCH(0, IF(ISBLANK('Annex 2 EHV charges'!#REF!),1, COUNTIF(A$4:$A64, 'Annex 2 EHV charges'!#REF!)), 0)),"")</f>
        <v/>
      </c>
      <c r="B65" s="137" t="str">
        <f>IF($A65="","",VLOOKUP($A65,'Annex 2 EHV charges'!$A:$O,2,0))</f>
        <v/>
      </c>
      <c r="C65" s="138" t="str">
        <f>IF($A65="","",VLOOKUP($A65,'Annex 2 EHV charges'!$A:$O,3,0))</f>
        <v/>
      </c>
      <c r="D65" s="135" t="str">
        <f>IF($A65="","",VLOOKUP($A65,'Annex 2 EHV charges'!$A:$O,7,0))</f>
        <v/>
      </c>
      <c r="E65" s="133" t="str">
        <f>IFERROR(IF(VLOOKUP($A65,'Annex 2 EHV charges'!$A:$O,8,FALSE)=0,"",VLOOKUP($A65,'Annex 2 EHV charges'!$A:$O,8,FALSE)),"")</f>
        <v/>
      </c>
      <c r="F65" s="134" t="str">
        <f>IFERROR(IF(VLOOKUP($A65,'Annex 2 EHV charges'!$A:$O,9,FALSE)=0,"",VLOOKUP($A65,'Annex 2 EHV charges'!$A:$O,9,FALSE)),"")</f>
        <v/>
      </c>
      <c r="G65" s="133" t="str">
        <f>IFERROR(IF(VLOOKUP($A65,'Annex 2 EHV charges'!$A:$O,10,FALSE)=0,"",VLOOKUP($A65,'Annex 2 EHV charges'!$A:$O,10,FALSE)),"")</f>
        <v/>
      </c>
      <c r="H65" s="133" t="str">
        <f>IFERROR(IF(VLOOKUP($A65,'Annex 2 EHV charges'!$A:$O,11,FALSE)=0,"",VLOOKUP($A65,'Annex 2 EHV charges'!$A:$O,11,FALSE)),"")</f>
        <v/>
      </c>
    </row>
    <row r="66" spans="1:8" ht="30.75" customHeight="1" x14ac:dyDescent="0.2">
      <c r="A66" s="135" t="str">
        <f t="array" ref="A66">IFERROR(INDEX('Annex 2 EHV charges'!#REF!, MATCH(0, IF(ISBLANK('Annex 2 EHV charges'!#REF!),1, COUNTIF(A$4:$A65, 'Annex 2 EHV charges'!#REF!)), 0)),"")</f>
        <v/>
      </c>
      <c r="B66" s="137" t="str">
        <f>IF($A66="","",VLOOKUP($A66,'Annex 2 EHV charges'!$A:$O,2,0))</f>
        <v/>
      </c>
      <c r="C66" s="138" t="str">
        <f>IF($A66="","",VLOOKUP($A66,'Annex 2 EHV charges'!$A:$O,3,0))</f>
        <v/>
      </c>
      <c r="D66" s="135" t="str">
        <f>IF($A66="","",VLOOKUP($A66,'Annex 2 EHV charges'!$A:$O,7,0))</f>
        <v/>
      </c>
      <c r="E66" s="133" t="str">
        <f>IFERROR(IF(VLOOKUP($A66,'Annex 2 EHV charges'!$A:$O,8,FALSE)=0,"",VLOOKUP($A66,'Annex 2 EHV charges'!$A:$O,8,FALSE)),"")</f>
        <v/>
      </c>
      <c r="F66" s="134" t="str">
        <f>IFERROR(IF(VLOOKUP($A66,'Annex 2 EHV charges'!$A:$O,9,FALSE)=0,"",VLOOKUP($A66,'Annex 2 EHV charges'!$A:$O,9,FALSE)),"")</f>
        <v/>
      </c>
      <c r="G66" s="133" t="str">
        <f>IFERROR(IF(VLOOKUP($A66,'Annex 2 EHV charges'!$A:$O,10,FALSE)=0,"",VLOOKUP($A66,'Annex 2 EHV charges'!$A:$O,10,FALSE)),"")</f>
        <v/>
      </c>
      <c r="H66" s="133" t="str">
        <f>IFERROR(IF(VLOOKUP($A66,'Annex 2 EHV charges'!$A:$O,11,FALSE)=0,"",VLOOKUP($A66,'Annex 2 EHV charges'!$A:$O,11,FALSE)),"")</f>
        <v/>
      </c>
    </row>
    <row r="67" spans="1:8" ht="30.75" customHeight="1" x14ac:dyDescent="0.2">
      <c r="A67" s="135" t="str">
        <f t="array" ref="A67">IFERROR(INDEX('Annex 2 EHV charges'!#REF!, MATCH(0, IF(ISBLANK('Annex 2 EHV charges'!#REF!),1, COUNTIF(A$4:$A66, 'Annex 2 EHV charges'!#REF!)), 0)),"")</f>
        <v/>
      </c>
      <c r="B67" s="137" t="str">
        <f>IF($A67="","",VLOOKUP($A67,'Annex 2 EHV charges'!$A:$O,2,0))</f>
        <v/>
      </c>
      <c r="C67" s="138" t="str">
        <f>IF($A67="","",VLOOKUP($A67,'Annex 2 EHV charges'!$A:$O,3,0))</f>
        <v/>
      </c>
      <c r="D67" s="135" t="str">
        <f>IF($A67="","",VLOOKUP($A67,'Annex 2 EHV charges'!$A:$O,7,0))</f>
        <v/>
      </c>
      <c r="E67" s="133" t="str">
        <f>IFERROR(IF(VLOOKUP($A67,'Annex 2 EHV charges'!$A:$O,8,FALSE)=0,"",VLOOKUP($A67,'Annex 2 EHV charges'!$A:$O,8,FALSE)),"")</f>
        <v/>
      </c>
      <c r="F67" s="134" t="str">
        <f>IFERROR(IF(VLOOKUP($A67,'Annex 2 EHV charges'!$A:$O,9,FALSE)=0,"",VLOOKUP($A67,'Annex 2 EHV charges'!$A:$O,9,FALSE)),"")</f>
        <v/>
      </c>
      <c r="G67" s="133" t="str">
        <f>IFERROR(IF(VLOOKUP($A67,'Annex 2 EHV charges'!$A:$O,10,FALSE)=0,"",VLOOKUP($A67,'Annex 2 EHV charges'!$A:$O,10,FALSE)),"")</f>
        <v/>
      </c>
      <c r="H67" s="133" t="str">
        <f>IFERROR(IF(VLOOKUP($A67,'Annex 2 EHV charges'!$A:$O,11,FALSE)=0,"",VLOOKUP($A67,'Annex 2 EHV charges'!$A:$O,11,FALSE)),"")</f>
        <v/>
      </c>
    </row>
    <row r="68" spans="1:8" ht="30.75" customHeight="1" x14ac:dyDescent="0.2">
      <c r="A68" s="135" t="str">
        <f t="array" ref="A68">IFERROR(INDEX('Annex 2 EHV charges'!#REF!, MATCH(0, IF(ISBLANK('Annex 2 EHV charges'!#REF!),1, COUNTIF(A$4:$A67, 'Annex 2 EHV charges'!#REF!)), 0)),"")</f>
        <v/>
      </c>
      <c r="B68" s="137" t="str">
        <f>IF($A68="","",VLOOKUP($A68,'Annex 2 EHV charges'!$A:$O,2,0))</f>
        <v/>
      </c>
      <c r="C68" s="138" t="str">
        <f>IF($A68="","",VLOOKUP($A68,'Annex 2 EHV charges'!$A:$O,3,0))</f>
        <v/>
      </c>
      <c r="D68" s="135" t="str">
        <f>IF($A68="","",VLOOKUP($A68,'Annex 2 EHV charges'!$A:$O,7,0))</f>
        <v/>
      </c>
      <c r="E68" s="133" t="str">
        <f>IFERROR(IF(VLOOKUP($A68,'Annex 2 EHV charges'!$A:$O,8,FALSE)=0,"",VLOOKUP($A68,'Annex 2 EHV charges'!$A:$O,8,FALSE)),"")</f>
        <v/>
      </c>
      <c r="F68" s="134" t="str">
        <f>IFERROR(IF(VLOOKUP($A68,'Annex 2 EHV charges'!$A:$O,9,FALSE)=0,"",VLOOKUP($A68,'Annex 2 EHV charges'!$A:$O,9,FALSE)),"")</f>
        <v/>
      </c>
      <c r="G68" s="133" t="str">
        <f>IFERROR(IF(VLOOKUP($A68,'Annex 2 EHV charges'!$A:$O,10,FALSE)=0,"",VLOOKUP($A68,'Annex 2 EHV charges'!$A:$O,10,FALSE)),"")</f>
        <v/>
      </c>
      <c r="H68" s="133" t="str">
        <f>IFERROR(IF(VLOOKUP($A68,'Annex 2 EHV charges'!$A:$O,11,FALSE)=0,"",VLOOKUP($A68,'Annex 2 EHV charges'!$A:$O,11,FALSE)),"")</f>
        <v/>
      </c>
    </row>
    <row r="69" spans="1:8" ht="30.75" customHeight="1" x14ac:dyDescent="0.2">
      <c r="A69" s="135" t="str">
        <f t="array" ref="A69">IFERROR(INDEX('Annex 2 EHV charges'!#REF!, MATCH(0, IF(ISBLANK('Annex 2 EHV charges'!#REF!),1, COUNTIF(A$4:$A68, 'Annex 2 EHV charges'!#REF!)), 0)),"")</f>
        <v/>
      </c>
      <c r="B69" s="137" t="str">
        <f>IF($A69="","",VLOOKUP($A69,'Annex 2 EHV charges'!$A:$O,2,0))</f>
        <v/>
      </c>
      <c r="C69" s="138" t="str">
        <f>IF($A69="","",VLOOKUP($A69,'Annex 2 EHV charges'!$A:$O,3,0))</f>
        <v/>
      </c>
      <c r="D69" s="135" t="str">
        <f>IF($A69="","",VLOOKUP($A69,'Annex 2 EHV charges'!$A:$O,7,0))</f>
        <v/>
      </c>
      <c r="E69" s="133" t="str">
        <f>IFERROR(IF(VLOOKUP($A69,'Annex 2 EHV charges'!$A:$O,8,FALSE)=0,"",VLOOKUP($A69,'Annex 2 EHV charges'!$A:$O,8,FALSE)),"")</f>
        <v/>
      </c>
      <c r="F69" s="134" t="str">
        <f>IFERROR(IF(VLOOKUP($A69,'Annex 2 EHV charges'!$A:$O,9,FALSE)=0,"",VLOOKUP($A69,'Annex 2 EHV charges'!$A:$O,9,FALSE)),"")</f>
        <v/>
      </c>
      <c r="G69" s="133" t="str">
        <f>IFERROR(IF(VLOOKUP($A69,'Annex 2 EHV charges'!$A:$O,10,FALSE)=0,"",VLOOKUP($A69,'Annex 2 EHV charges'!$A:$O,10,FALSE)),"")</f>
        <v/>
      </c>
      <c r="H69" s="133" t="str">
        <f>IFERROR(IF(VLOOKUP($A69,'Annex 2 EHV charges'!$A:$O,11,FALSE)=0,"",VLOOKUP($A69,'Annex 2 EHV charges'!$A:$O,11,FALSE)),"")</f>
        <v/>
      </c>
    </row>
    <row r="70" spans="1:8" ht="30.75" customHeight="1" x14ac:dyDescent="0.2">
      <c r="A70" s="135" t="str">
        <f t="array" ref="A70">IFERROR(INDEX('Annex 2 EHV charges'!#REF!, MATCH(0, IF(ISBLANK('Annex 2 EHV charges'!#REF!),1, COUNTIF(A$4:$A69, 'Annex 2 EHV charges'!#REF!)), 0)),"")</f>
        <v/>
      </c>
      <c r="B70" s="137" t="str">
        <f>IF($A70="","",VLOOKUP($A70,'Annex 2 EHV charges'!$A:$O,2,0))</f>
        <v/>
      </c>
      <c r="C70" s="138" t="str">
        <f>IF($A70="","",VLOOKUP($A70,'Annex 2 EHV charges'!$A:$O,3,0))</f>
        <v/>
      </c>
      <c r="D70" s="135" t="str">
        <f>IF($A70="","",VLOOKUP($A70,'Annex 2 EHV charges'!$A:$O,7,0))</f>
        <v/>
      </c>
      <c r="E70" s="133" t="str">
        <f>IFERROR(IF(VLOOKUP($A70,'Annex 2 EHV charges'!$A:$O,8,FALSE)=0,"",VLOOKUP($A70,'Annex 2 EHV charges'!$A:$O,8,FALSE)),"")</f>
        <v/>
      </c>
      <c r="F70" s="134" t="str">
        <f>IFERROR(IF(VLOOKUP($A70,'Annex 2 EHV charges'!$A:$O,9,FALSE)=0,"",VLOOKUP($A70,'Annex 2 EHV charges'!$A:$O,9,FALSE)),"")</f>
        <v/>
      </c>
      <c r="G70" s="133" t="str">
        <f>IFERROR(IF(VLOOKUP($A70,'Annex 2 EHV charges'!$A:$O,10,FALSE)=0,"",VLOOKUP($A70,'Annex 2 EHV charges'!$A:$O,10,FALSE)),"")</f>
        <v/>
      </c>
      <c r="H70" s="133" t="str">
        <f>IFERROR(IF(VLOOKUP($A70,'Annex 2 EHV charges'!$A:$O,11,FALSE)=0,"",VLOOKUP($A70,'Annex 2 EHV charges'!$A:$O,11,FALSE)),"")</f>
        <v/>
      </c>
    </row>
    <row r="71" spans="1:8" ht="30.75" customHeight="1" x14ac:dyDescent="0.2">
      <c r="A71" s="135" t="str">
        <f t="array" ref="A71">IFERROR(INDEX('Annex 2 EHV charges'!#REF!, MATCH(0, IF(ISBLANK('Annex 2 EHV charges'!#REF!),1, COUNTIF(A$4:$A70, 'Annex 2 EHV charges'!#REF!)), 0)),"")</f>
        <v/>
      </c>
      <c r="B71" s="137" t="str">
        <f>IF($A71="","",VLOOKUP($A71,'Annex 2 EHV charges'!$A:$O,2,0))</f>
        <v/>
      </c>
      <c r="C71" s="138" t="str">
        <f>IF($A71="","",VLOOKUP($A71,'Annex 2 EHV charges'!$A:$O,3,0))</f>
        <v/>
      </c>
      <c r="D71" s="135" t="str">
        <f>IF($A71="","",VLOOKUP($A71,'Annex 2 EHV charges'!$A:$O,7,0))</f>
        <v/>
      </c>
      <c r="E71" s="133" t="str">
        <f>IFERROR(IF(VLOOKUP($A71,'Annex 2 EHV charges'!$A:$O,8,FALSE)=0,"",VLOOKUP($A71,'Annex 2 EHV charges'!$A:$O,8,FALSE)),"")</f>
        <v/>
      </c>
      <c r="F71" s="134" t="str">
        <f>IFERROR(IF(VLOOKUP($A71,'Annex 2 EHV charges'!$A:$O,9,FALSE)=0,"",VLOOKUP($A71,'Annex 2 EHV charges'!$A:$O,9,FALSE)),"")</f>
        <v/>
      </c>
      <c r="G71" s="133" t="str">
        <f>IFERROR(IF(VLOOKUP($A71,'Annex 2 EHV charges'!$A:$O,10,FALSE)=0,"",VLOOKUP($A71,'Annex 2 EHV charges'!$A:$O,10,FALSE)),"")</f>
        <v/>
      </c>
      <c r="H71" s="133" t="str">
        <f>IFERROR(IF(VLOOKUP($A71,'Annex 2 EHV charges'!$A:$O,11,FALSE)=0,"",VLOOKUP($A71,'Annex 2 EHV charges'!$A:$O,11,FALSE)),"")</f>
        <v/>
      </c>
    </row>
    <row r="72" spans="1:8" x14ac:dyDescent="0.2">
      <c r="A72" s="135" t="str">
        <f t="array" ref="A72">IFERROR(INDEX('Annex 2 EHV charges'!#REF!, MATCH(0, IF(ISBLANK('Annex 2 EHV charges'!#REF!),1, COUNTIF(A$4:$A71, 'Annex 2 EHV charges'!#REF!)), 0)),"")</f>
        <v/>
      </c>
      <c r="B72" s="137" t="str">
        <f>IF($A72="","",VLOOKUP($A72,'Annex 2 EHV charges'!$A:$O,2,0))</f>
        <v/>
      </c>
      <c r="C72" s="138" t="str">
        <f>IF($A72="","",VLOOKUP($A72,'Annex 2 EHV charges'!$A:$O,3,0))</f>
        <v/>
      </c>
      <c r="D72" s="135" t="str">
        <f>IF($A72="","",VLOOKUP($A72,'Annex 2 EHV charges'!$A:$O,7,0))</f>
        <v/>
      </c>
      <c r="E72" s="133" t="str">
        <f>IFERROR(IF(VLOOKUP($A72,'Annex 2 EHV charges'!$A:$O,8,FALSE)=0,"",VLOOKUP($A72,'Annex 2 EHV charges'!$A:$O,8,FALSE)),"")</f>
        <v/>
      </c>
      <c r="F72" s="134" t="str">
        <f>IFERROR(IF(VLOOKUP($A72,'Annex 2 EHV charges'!$A:$O,9,FALSE)=0,"",VLOOKUP($A72,'Annex 2 EHV charges'!$A:$O,9,FALSE)),"")</f>
        <v/>
      </c>
      <c r="G72" s="133" t="str">
        <f>IFERROR(IF(VLOOKUP($A72,'Annex 2 EHV charges'!$A:$O,10,FALSE)=0,"",VLOOKUP($A72,'Annex 2 EHV charges'!$A:$O,10,FALSE)),"")</f>
        <v/>
      </c>
      <c r="H72" s="133" t="str">
        <f>IFERROR(IF(VLOOKUP($A72,'Annex 2 EHV charges'!$A:$O,11,FALSE)=0,"",VLOOKUP($A72,'Annex 2 EHV charges'!$A:$O,11,FALSE)),"")</f>
        <v/>
      </c>
    </row>
    <row r="73" spans="1:8" ht="30.75" customHeight="1" x14ac:dyDescent="0.2">
      <c r="A73" s="135" t="str">
        <f t="array" ref="A73">IFERROR(INDEX('Annex 2 EHV charges'!#REF!, MATCH(0, IF(ISBLANK('Annex 2 EHV charges'!#REF!),1, COUNTIF(A$4:$A72, 'Annex 2 EHV charges'!#REF!)), 0)),"")</f>
        <v/>
      </c>
      <c r="B73" s="137" t="str">
        <f>IF($A73="","",VLOOKUP($A73,'Annex 2 EHV charges'!$A:$O,2,0))</f>
        <v/>
      </c>
      <c r="C73" s="138" t="str">
        <f>IF($A73="","",VLOOKUP($A73,'Annex 2 EHV charges'!$A:$O,3,0))</f>
        <v/>
      </c>
      <c r="D73" s="135" t="str">
        <f>IF($A73="","",VLOOKUP($A73,'Annex 2 EHV charges'!$A:$O,7,0))</f>
        <v/>
      </c>
      <c r="E73" s="133" t="str">
        <f>IFERROR(IF(VLOOKUP($A73,'Annex 2 EHV charges'!$A:$O,8,FALSE)=0,"",VLOOKUP($A73,'Annex 2 EHV charges'!$A:$O,8,FALSE)),"")</f>
        <v/>
      </c>
      <c r="F73" s="134" t="str">
        <f>IFERROR(IF(VLOOKUP($A73,'Annex 2 EHV charges'!$A:$O,9,FALSE)=0,"",VLOOKUP($A73,'Annex 2 EHV charges'!$A:$O,9,FALSE)),"")</f>
        <v/>
      </c>
      <c r="G73" s="133" t="str">
        <f>IFERROR(IF(VLOOKUP($A73,'Annex 2 EHV charges'!$A:$O,10,FALSE)=0,"",VLOOKUP($A73,'Annex 2 EHV charges'!$A:$O,10,FALSE)),"")</f>
        <v/>
      </c>
      <c r="H73" s="133" t="str">
        <f>IFERROR(IF(VLOOKUP($A73,'Annex 2 EHV charges'!$A:$O,11,FALSE)=0,"",VLOOKUP($A73,'Annex 2 EHV charges'!$A:$O,11,FALSE)),"")</f>
        <v/>
      </c>
    </row>
    <row r="74" spans="1:8" ht="30.75" customHeight="1" x14ac:dyDescent="0.2">
      <c r="A74" s="135" t="str">
        <f t="array" ref="A74">IFERROR(INDEX('Annex 2 EHV charges'!#REF!, MATCH(0, IF(ISBLANK('Annex 2 EHV charges'!#REF!),1, COUNTIF(A$4:$A73, 'Annex 2 EHV charges'!#REF!)), 0)),"")</f>
        <v/>
      </c>
      <c r="B74" s="137" t="str">
        <f>IF($A74="","",VLOOKUP($A74,'Annex 2 EHV charges'!$A:$O,2,0))</f>
        <v/>
      </c>
      <c r="C74" s="138" t="str">
        <f>IF($A74="","",VLOOKUP($A74,'Annex 2 EHV charges'!$A:$O,3,0))</f>
        <v/>
      </c>
      <c r="D74" s="135" t="str">
        <f>IF($A74="","",VLOOKUP($A74,'Annex 2 EHV charges'!$A:$O,7,0))</f>
        <v/>
      </c>
      <c r="E74" s="133" t="str">
        <f>IFERROR(IF(VLOOKUP($A74,'Annex 2 EHV charges'!$A:$O,8,FALSE)=0,"",VLOOKUP($A74,'Annex 2 EHV charges'!$A:$O,8,FALSE)),"")</f>
        <v/>
      </c>
      <c r="F74" s="134" t="str">
        <f>IFERROR(IF(VLOOKUP($A74,'Annex 2 EHV charges'!$A:$O,9,FALSE)=0,"",VLOOKUP($A74,'Annex 2 EHV charges'!$A:$O,9,FALSE)),"")</f>
        <v/>
      </c>
      <c r="G74" s="133" t="str">
        <f>IFERROR(IF(VLOOKUP($A74,'Annex 2 EHV charges'!$A:$O,10,FALSE)=0,"",VLOOKUP($A74,'Annex 2 EHV charges'!$A:$O,10,FALSE)),"")</f>
        <v/>
      </c>
      <c r="H74" s="133" t="str">
        <f>IFERROR(IF(VLOOKUP($A74,'Annex 2 EHV charges'!$A:$O,11,FALSE)=0,"",VLOOKUP($A74,'Annex 2 EHV charges'!$A:$O,11,FALSE)),"")</f>
        <v/>
      </c>
    </row>
    <row r="75" spans="1:8" ht="30.75" customHeight="1" x14ac:dyDescent="0.2">
      <c r="A75" s="135" t="str">
        <f t="array" ref="A75">IFERROR(INDEX('Annex 2 EHV charges'!#REF!, MATCH(0, IF(ISBLANK('Annex 2 EHV charges'!#REF!),1, COUNTIF(A$4:$A74, 'Annex 2 EHV charges'!#REF!)), 0)),"")</f>
        <v/>
      </c>
      <c r="B75" s="137" t="str">
        <f>IF($A75="","",VLOOKUP($A75,'Annex 2 EHV charges'!$A:$O,2,0))</f>
        <v/>
      </c>
      <c r="C75" s="138" t="str">
        <f>IF($A75="","",VLOOKUP($A75,'Annex 2 EHV charges'!$A:$O,3,0))</f>
        <v/>
      </c>
      <c r="D75" s="135" t="str">
        <f>IF($A75="","",VLOOKUP($A75,'Annex 2 EHV charges'!$A:$O,7,0))</f>
        <v/>
      </c>
      <c r="E75" s="133" t="str">
        <f>IFERROR(IF(VLOOKUP($A75,'Annex 2 EHV charges'!$A:$O,8,FALSE)=0,"",VLOOKUP($A75,'Annex 2 EHV charges'!$A:$O,8,FALSE)),"")</f>
        <v/>
      </c>
      <c r="F75" s="134" t="str">
        <f>IFERROR(IF(VLOOKUP($A75,'Annex 2 EHV charges'!$A:$O,9,FALSE)=0,"",VLOOKUP($A75,'Annex 2 EHV charges'!$A:$O,9,FALSE)),"")</f>
        <v/>
      </c>
      <c r="G75" s="133" t="str">
        <f>IFERROR(IF(VLOOKUP($A75,'Annex 2 EHV charges'!$A:$O,10,FALSE)=0,"",VLOOKUP($A75,'Annex 2 EHV charges'!$A:$O,10,FALSE)),"")</f>
        <v/>
      </c>
      <c r="H75" s="133" t="str">
        <f>IFERROR(IF(VLOOKUP($A75,'Annex 2 EHV charges'!$A:$O,11,FALSE)=0,"",VLOOKUP($A75,'Annex 2 EHV charges'!$A:$O,11,FALSE)),"")</f>
        <v/>
      </c>
    </row>
    <row r="76" spans="1:8" ht="30.75" customHeight="1" x14ac:dyDescent="0.2">
      <c r="A76" s="135" t="str">
        <f t="array" ref="A76">IFERROR(INDEX('Annex 2 EHV charges'!#REF!, MATCH(0, IF(ISBLANK('Annex 2 EHV charges'!#REF!),1, COUNTIF(A$4:$A75, 'Annex 2 EHV charges'!#REF!)), 0)),"")</f>
        <v/>
      </c>
      <c r="B76" s="137" t="str">
        <f>IF($A76="","",VLOOKUP($A76,'Annex 2 EHV charges'!$A:$O,2,0))</f>
        <v/>
      </c>
      <c r="C76" s="138" t="str">
        <f>IF($A76="","",VLOOKUP($A76,'Annex 2 EHV charges'!$A:$O,3,0))</f>
        <v/>
      </c>
      <c r="D76" s="135" t="str">
        <f>IF($A76="","",VLOOKUP($A76,'Annex 2 EHV charges'!$A:$O,7,0))</f>
        <v/>
      </c>
      <c r="E76" s="133" t="str">
        <f>IFERROR(IF(VLOOKUP($A76,'Annex 2 EHV charges'!$A:$O,8,FALSE)=0,"",VLOOKUP($A76,'Annex 2 EHV charges'!$A:$O,8,FALSE)),"")</f>
        <v/>
      </c>
      <c r="F76" s="134" t="str">
        <f>IFERROR(IF(VLOOKUP($A76,'Annex 2 EHV charges'!$A:$O,9,FALSE)=0,"",VLOOKUP($A76,'Annex 2 EHV charges'!$A:$O,9,FALSE)),"")</f>
        <v/>
      </c>
      <c r="G76" s="133" t="str">
        <f>IFERROR(IF(VLOOKUP($A76,'Annex 2 EHV charges'!$A:$O,10,FALSE)=0,"",VLOOKUP($A76,'Annex 2 EHV charges'!$A:$O,10,FALSE)),"")</f>
        <v/>
      </c>
      <c r="H76" s="133" t="str">
        <f>IFERROR(IF(VLOOKUP($A76,'Annex 2 EHV charges'!$A:$O,11,FALSE)=0,"",VLOOKUP($A76,'Annex 2 EHV charges'!$A:$O,11,FALSE)),"")</f>
        <v/>
      </c>
    </row>
    <row r="77" spans="1:8" ht="30.75" customHeight="1" x14ac:dyDescent="0.2">
      <c r="A77" s="135" t="str">
        <f t="array" ref="A77">IFERROR(INDEX('Annex 2 EHV charges'!#REF!, MATCH(0, IF(ISBLANK('Annex 2 EHV charges'!#REF!),1, COUNTIF(A$4:$A76, 'Annex 2 EHV charges'!#REF!)), 0)),"")</f>
        <v/>
      </c>
      <c r="B77" s="137" t="str">
        <f>IF($A77="","",VLOOKUP($A77,'Annex 2 EHV charges'!$A:$O,2,0))</f>
        <v/>
      </c>
      <c r="C77" s="138" t="str">
        <f>IF($A77="","",VLOOKUP($A77,'Annex 2 EHV charges'!$A:$O,3,0))</f>
        <v/>
      </c>
      <c r="D77" s="135" t="str">
        <f>IF($A77="","",VLOOKUP($A77,'Annex 2 EHV charges'!$A:$O,7,0))</f>
        <v/>
      </c>
      <c r="E77" s="133" t="str">
        <f>IFERROR(IF(VLOOKUP($A77,'Annex 2 EHV charges'!$A:$O,8,FALSE)=0,"",VLOOKUP($A77,'Annex 2 EHV charges'!$A:$O,8,FALSE)),"")</f>
        <v/>
      </c>
      <c r="F77" s="134" t="str">
        <f>IFERROR(IF(VLOOKUP($A77,'Annex 2 EHV charges'!$A:$O,9,FALSE)=0,"",VLOOKUP($A77,'Annex 2 EHV charges'!$A:$O,9,FALSE)),"")</f>
        <v/>
      </c>
      <c r="G77" s="133" t="str">
        <f>IFERROR(IF(VLOOKUP($A77,'Annex 2 EHV charges'!$A:$O,10,FALSE)=0,"",VLOOKUP($A77,'Annex 2 EHV charges'!$A:$O,10,FALSE)),"")</f>
        <v/>
      </c>
      <c r="H77" s="133" t="str">
        <f>IFERROR(IF(VLOOKUP($A77,'Annex 2 EHV charges'!$A:$O,11,FALSE)=0,"",VLOOKUP($A77,'Annex 2 EHV charges'!$A:$O,11,FALSE)),"")</f>
        <v/>
      </c>
    </row>
    <row r="78" spans="1:8" ht="30.75" customHeight="1" x14ac:dyDescent="0.2">
      <c r="A78" s="135" t="str">
        <f t="array" ref="A78">IFERROR(INDEX('Annex 2 EHV charges'!#REF!, MATCH(0, IF(ISBLANK('Annex 2 EHV charges'!#REF!),1, COUNTIF(A$4:$A77, 'Annex 2 EHV charges'!#REF!)), 0)),"")</f>
        <v/>
      </c>
      <c r="B78" s="137" t="str">
        <f>IF($A78="","",VLOOKUP($A78,'Annex 2 EHV charges'!$A:$O,2,0))</f>
        <v/>
      </c>
      <c r="C78" s="138" t="str">
        <f>IF($A78="","",VLOOKUP($A78,'Annex 2 EHV charges'!$A:$O,3,0))</f>
        <v/>
      </c>
      <c r="D78" s="135" t="str">
        <f>IF($A78="","",VLOOKUP($A78,'Annex 2 EHV charges'!$A:$O,7,0))</f>
        <v/>
      </c>
      <c r="E78" s="133" t="str">
        <f>IFERROR(IF(VLOOKUP($A78,'Annex 2 EHV charges'!$A:$O,8,FALSE)=0,"",VLOOKUP($A78,'Annex 2 EHV charges'!$A:$O,8,FALSE)),"")</f>
        <v/>
      </c>
      <c r="F78" s="134" t="str">
        <f>IFERROR(IF(VLOOKUP($A78,'Annex 2 EHV charges'!$A:$O,9,FALSE)=0,"",VLOOKUP($A78,'Annex 2 EHV charges'!$A:$O,9,FALSE)),"")</f>
        <v/>
      </c>
      <c r="G78" s="133" t="str">
        <f>IFERROR(IF(VLOOKUP($A78,'Annex 2 EHV charges'!$A:$O,10,FALSE)=0,"",VLOOKUP($A78,'Annex 2 EHV charges'!$A:$O,10,FALSE)),"")</f>
        <v/>
      </c>
      <c r="H78" s="133" t="str">
        <f>IFERROR(IF(VLOOKUP($A78,'Annex 2 EHV charges'!$A:$O,11,FALSE)=0,"",VLOOKUP($A78,'Annex 2 EHV charges'!$A:$O,11,FALSE)),"")</f>
        <v/>
      </c>
    </row>
    <row r="79" spans="1:8" ht="30.75" customHeight="1" x14ac:dyDescent="0.2">
      <c r="A79" s="135" t="str">
        <f t="array" ref="A79">IFERROR(INDEX('Annex 2 EHV charges'!#REF!, MATCH(0, IF(ISBLANK('Annex 2 EHV charges'!#REF!),1, COUNTIF(A$4:$A78, 'Annex 2 EHV charges'!#REF!)), 0)),"")</f>
        <v/>
      </c>
      <c r="B79" s="137" t="str">
        <f>IF($A79="","",VLOOKUP($A79,'Annex 2 EHV charges'!$A:$O,2,0))</f>
        <v/>
      </c>
      <c r="C79" s="138" t="str">
        <f>IF($A79="","",VLOOKUP($A79,'Annex 2 EHV charges'!$A:$O,3,0))</f>
        <v/>
      </c>
      <c r="D79" s="135" t="str">
        <f>IF($A79="","",VLOOKUP($A79,'Annex 2 EHV charges'!$A:$O,7,0))</f>
        <v/>
      </c>
      <c r="E79" s="133" t="str">
        <f>IFERROR(IF(VLOOKUP($A79,'Annex 2 EHV charges'!$A:$O,8,FALSE)=0,"",VLOOKUP($A79,'Annex 2 EHV charges'!$A:$O,8,FALSE)),"")</f>
        <v/>
      </c>
      <c r="F79" s="134" t="str">
        <f>IFERROR(IF(VLOOKUP($A79,'Annex 2 EHV charges'!$A:$O,9,FALSE)=0,"",VLOOKUP($A79,'Annex 2 EHV charges'!$A:$O,9,FALSE)),"")</f>
        <v/>
      </c>
      <c r="G79" s="133" t="str">
        <f>IFERROR(IF(VLOOKUP($A79,'Annex 2 EHV charges'!$A:$O,10,FALSE)=0,"",VLOOKUP($A79,'Annex 2 EHV charges'!$A:$O,10,FALSE)),"")</f>
        <v/>
      </c>
      <c r="H79" s="133" t="str">
        <f>IFERROR(IF(VLOOKUP($A79,'Annex 2 EHV charges'!$A:$O,11,FALSE)=0,"",VLOOKUP($A79,'Annex 2 EHV charges'!$A:$O,11,FALSE)),"")</f>
        <v/>
      </c>
    </row>
    <row r="80" spans="1:8" ht="30.75" customHeight="1" x14ac:dyDescent="0.2">
      <c r="A80" s="135" t="str">
        <f t="array" ref="A80">IFERROR(INDEX('Annex 2 EHV charges'!#REF!, MATCH(0, IF(ISBLANK('Annex 2 EHV charges'!#REF!),1, COUNTIF(A$4:$A79, 'Annex 2 EHV charges'!#REF!)), 0)),"")</f>
        <v/>
      </c>
      <c r="B80" s="137" t="str">
        <f>IF($A80="","",VLOOKUP($A80,'Annex 2 EHV charges'!$A:$O,2,0))</f>
        <v/>
      </c>
      <c r="C80" s="138" t="str">
        <f>IF($A80="","",VLOOKUP($A80,'Annex 2 EHV charges'!$A:$O,3,0))</f>
        <v/>
      </c>
      <c r="D80" s="135" t="str">
        <f>IF($A80="","",VLOOKUP($A80,'Annex 2 EHV charges'!$A:$O,7,0))</f>
        <v/>
      </c>
      <c r="E80" s="133" t="str">
        <f>IFERROR(IF(VLOOKUP($A80,'Annex 2 EHV charges'!$A:$O,8,FALSE)=0,"",VLOOKUP($A80,'Annex 2 EHV charges'!$A:$O,8,FALSE)),"")</f>
        <v/>
      </c>
      <c r="F80" s="134" t="str">
        <f>IFERROR(IF(VLOOKUP($A80,'Annex 2 EHV charges'!$A:$O,9,FALSE)=0,"",VLOOKUP($A80,'Annex 2 EHV charges'!$A:$O,9,FALSE)),"")</f>
        <v/>
      </c>
      <c r="G80" s="133" t="str">
        <f>IFERROR(IF(VLOOKUP($A80,'Annex 2 EHV charges'!$A:$O,10,FALSE)=0,"",VLOOKUP($A80,'Annex 2 EHV charges'!$A:$O,10,FALSE)),"")</f>
        <v/>
      </c>
      <c r="H80" s="133" t="str">
        <f>IFERROR(IF(VLOOKUP($A80,'Annex 2 EHV charges'!$A:$O,11,FALSE)=0,"",VLOOKUP($A80,'Annex 2 EHV charges'!$A:$O,11,FALSE)),"")</f>
        <v/>
      </c>
    </row>
    <row r="81" spans="1:8" x14ac:dyDescent="0.2">
      <c r="A81" s="135" t="str">
        <f t="array" ref="A81">IFERROR(INDEX('Annex 2 EHV charges'!#REF!, MATCH(0, IF(ISBLANK('Annex 2 EHV charges'!#REF!),1, COUNTIF(A$4:$A80, 'Annex 2 EHV charges'!#REF!)), 0)),"")</f>
        <v/>
      </c>
      <c r="B81" s="137" t="str">
        <f>IF($A81="","",VLOOKUP($A81,'Annex 2 EHV charges'!$A:$O,2,0))</f>
        <v/>
      </c>
      <c r="C81" s="138" t="str">
        <f>IF($A81="","",VLOOKUP($A81,'Annex 2 EHV charges'!$A:$O,3,0))</f>
        <v/>
      </c>
      <c r="D81" s="135" t="str">
        <f>IF($A81="","",VLOOKUP($A81,'Annex 2 EHV charges'!$A:$O,7,0))</f>
        <v/>
      </c>
      <c r="E81" s="133" t="str">
        <f>IFERROR(IF(VLOOKUP($A81,'Annex 2 EHV charges'!$A:$O,8,FALSE)=0,"",VLOOKUP($A81,'Annex 2 EHV charges'!$A:$O,8,FALSE)),"")</f>
        <v/>
      </c>
      <c r="F81" s="134" t="str">
        <f>IFERROR(IF(VLOOKUP($A81,'Annex 2 EHV charges'!$A:$O,9,FALSE)=0,"",VLOOKUP($A81,'Annex 2 EHV charges'!$A:$O,9,FALSE)),"")</f>
        <v/>
      </c>
      <c r="G81" s="133" t="str">
        <f>IFERROR(IF(VLOOKUP($A81,'Annex 2 EHV charges'!$A:$O,10,FALSE)=0,"",VLOOKUP($A81,'Annex 2 EHV charges'!$A:$O,10,FALSE)),"")</f>
        <v/>
      </c>
      <c r="H81" s="133" t="str">
        <f>IFERROR(IF(VLOOKUP($A81,'Annex 2 EHV charges'!$A:$O,11,FALSE)=0,"",VLOOKUP($A81,'Annex 2 EHV charges'!$A:$O,11,FALSE)),"")</f>
        <v/>
      </c>
    </row>
    <row r="82" spans="1:8" ht="30.75" customHeight="1" x14ac:dyDescent="0.2">
      <c r="A82" s="135" t="str">
        <f t="array" ref="A82">IFERROR(INDEX('Annex 2 EHV charges'!#REF!, MATCH(0, IF(ISBLANK('Annex 2 EHV charges'!#REF!),1, COUNTIF(A$4:$A81, 'Annex 2 EHV charges'!#REF!)), 0)),"")</f>
        <v/>
      </c>
      <c r="B82" s="137" t="str">
        <f>IF($A82="","",VLOOKUP($A82,'Annex 2 EHV charges'!$A:$O,2,0))</f>
        <v/>
      </c>
      <c r="C82" s="138" t="str">
        <f>IF($A82="","",VLOOKUP($A82,'Annex 2 EHV charges'!$A:$O,3,0))</f>
        <v/>
      </c>
      <c r="D82" s="135" t="str">
        <f>IF($A82="","",VLOOKUP($A82,'Annex 2 EHV charges'!$A:$O,7,0))</f>
        <v/>
      </c>
      <c r="E82" s="133" t="str">
        <f>IFERROR(IF(VLOOKUP($A82,'Annex 2 EHV charges'!$A:$O,8,FALSE)=0,"",VLOOKUP($A82,'Annex 2 EHV charges'!$A:$O,8,FALSE)),"")</f>
        <v/>
      </c>
      <c r="F82" s="134" t="str">
        <f>IFERROR(IF(VLOOKUP($A82,'Annex 2 EHV charges'!$A:$O,9,FALSE)=0,"",VLOOKUP($A82,'Annex 2 EHV charges'!$A:$O,9,FALSE)),"")</f>
        <v/>
      </c>
      <c r="G82" s="133" t="str">
        <f>IFERROR(IF(VLOOKUP($A82,'Annex 2 EHV charges'!$A:$O,10,FALSE)=0,"",VLOOKUP($A82,'Annex 2 EHV charges'!$A:$O,10,FALSE)),"")</f>
        <v/>
      </c>
      <c r="H82" s="133" t="str">
        <f>IFERROR(IF(VLOOKUP($A82,'Annex 2 EHV charges'!$A:$O,11,FALSE)=0,"",VLOOKUP($A82,'Annex 2 EHV charges'!$A:$O,11,FALSE)),"")</f>
        <v/>
      </c>
    </row>
    <row r="83" spans="1:8" ht="30.75" customHeight="1" x14ac:dyDescent="0.2">
      <c r="A83" s="135" t="str">
        <f t="array" ref="A83">IFERROR(INDEX('Annex 2 EHV charges'!#REF!, MATCH(0, IF(ISBLANK('Annex 2 EHV charges'!#REF!),1, COUNTIF(A$4:$A82, 'Annex 2 EHV charges'!#REF!)), 0)),"")</f>
        <v/>
      </c>
      <c r="B83" s="137" t="str">
        <f>IF($A83="","",VLOOKUP($A83,'Annex 2 EHV charges'!$A:$O,2,0))</f>
        <v/>
      </c>
      <c r="C83" s="138" t="str">
        <f>IF($A83="","",VLOOKUP($A83,'Annex 2 EHV charges'!$A:$O,3,0))</f>
        <v/>
      </c>
      <c r="D83" s="135" t="str">
        <f>IF($A83="","",VLOOKUP($A83,'Annex 2 EHV charges'!$A:$O,7,0))</f>
        <v/>
      </c>
      <c r="E83" s="133" t="str">
        <f>IFERROR(IF(VLOOKUP($A83,'Annex 2 EHV charges'!$A:$O,8,FALSE)=0,"",VLOOKUP($A83,'Annex 2 EHV charges'!$A:$O,8,FALSE)),"")</f>
        <v/>
      </c>
      <c r="F83" s="134" t="str">
        <f>IFERROR(IF(VLOOKUP($A83,'Annex 2 EHV charges'!$A:$O,9,FALSE)=0,"",VLOOKUP($A83,'Annex 2 EHV charges'!$A:$O,9,FALSE)),"")</f>
        <v/>
      </c>
      <c r="G83" s="133" t="str">
        <f>IFERROR(IF(VLOOKUP($A83,'Annex 2 EHV charges'!$A:$O,10,FALSE)=0,"",VLOOKUP($A83,'Annex 2 EHV charges'!$A:$O,10,FALSE)),"")</f>
        <v/>
      </c>
      <c r="H83" s="133" t="str">
        <f>IFERROR(IF(VLOOKUP($A83,'Annex 2 EHV charges'!$A:$O,11,FALSE)=0,"",VLOOKUP($A83,'Annex 2 EHV charges'!$A:$O,11,FALSE)),"")</f>
        <v/>
      </c>
    </row>
    <row r="84" spans="1:8" x14ac:dyDescent="0.2">
      <c r="A84" s="135" t="str">
        <f t="array" ref="A84">IFERROR(INDEX('Annex 2 EHV charges'!#REF!, MATCH(0, IF(ISBLANK('Annex 2 EHV charges'!#REF!),1, COUNTIF(A$4:$A83, 'Annex 2 EHV charges'!#REF!)), 0)),"")</f>
        <v/>
      </c>
      <c r="B84" s="137" t="str">
        <f>IF($A84="","",VLOOKUP($A84,'Annex 2 EHV charges'!$A:$O,2,0))</f>
        <v/>
      </c>
      <c r="C84" s="138" t="str">
        <f>IF($A84="","",VLOOKUP($A84,'Annex 2 EHV charges'!$A:$O,3,0))</f>
        <v/>
      </c>
      <c r="D84" s="135" t="str">
        <f>IF($A84="","",VLOOKUP($A84,'Annex 2 EHV charges'!$A:$O,7,0))</f>
        <v/>
      </c>
      <c r="E84" s="133" t="str">
        <f>IFERROR(IF(VLOOKUP($A84,'Annex 2 EHV charges'!$A:$O,8,FALSE)=0,"",VLOOKUP($A84,'Annex 2 EHV charges'!$A:$O,8,FALSE)),"")</f>
        <v/>
      </c>
      <c r="F84" s="134" t="str">
        <f>IFERROR(IF(VLOOKUP($A84,'Annex 2 EHV charges'!$A:$O,9,FALSE)=0,"",VLOOKUP($A84,'Annex 2 EHV charges'!$A:$O,9,FALSE)),"")</f>
        <v/>
      </c>
      <c r="G84" s="133" t="str">
        <f>IFERROR(IF(VLOOKUP($A84,'Annex 2 EHV charges'!$A:$O,10,FALSE)=0,"",VLOOKUP($A84,'Annex 2 EHV charges'!$A:$O,10,FALSE)),"")</f>
        <v/>
      </c>
      <c r="H84" s="133" t="str">
        <f>IFERROR(IF(VLOOKUP($A84,'Annex 2 EHV charges'!$A:$O,11,FALSE)=0,"",VLOOKUP($A84,'Annex 2 EHV charges'!$A:$O,11,FALSE)),"")</f>
        <v/>
      </c>
    </row>
    <row r="85" spans="1:8" ht="30.75" customHeight="1" x14ac:dyDescent="0.2">
      <c r="A85" s="135" t="str">
        <f t="array" ref="A85">IFERROR(INDEX('Annex 2 EHV charges'!#REF!, MATCH(0, IF(ISBLANK('Annex 2 EHV charges'!#REF!),1, COUNTIF(A$4:$A84, 'Annex 2 EHV charges'!#REF!)), 0)),"")</f>
        <v/>
      </c>
      <c r="B85" s="137" t="str">
        <f>IF($A85="","",VLOOKUP($A85,'Annex 2 EHV charges'!$A:$O,2,0))</f>
        <v/>
      </c>
      <c r="C85" s="138" t="str">
        <f>IF($A85="","",VLOOKUP($A85,'Annex 2 EHV charges'!$A:$O,3,0))</f>
        <v/>
      </c>
      <c r="D85" s="135" t="str">
        <f>IF($A85="","",VLOOKUP($A85,'Annex 2 EHV charges'!$A:$O,7,0))</f>
        <v/>
      </c>
      <c r="E85" s="133" t="str">
        <f>IFERROR(IF(VLOOKUP($A85,'Annex 2 EHV charges'!$A:$O,8,FALSE)=0,"",VLOOKUP($A85,'Annex 2 EHV charges'!$A:$O,8,FALSE)),"")</f>
        <v/>
      </c>
      <c r="F85" s="134" t="str">
        <f>IFERROR(IF(VLOOKUP($A85,'Annex 2 EHV charges'!$A:$O,9,FALSE)=0,"",VLOOKUP($A85,'Annex 2 EHV charges'!$A:$O,9,FALSE)),"")</f>
        <v/>
      </c>
      <c r="G85" s="133" t="str">
        <f>IFERROR(IF(VLOOKUP($A85,'Annex 2 EHV charges'!$A:$O,10,FALSE)=0,"",VLOOKUP($A85,'Annex 2 EHV charges'!$A:$O,10,FALSE)),"")</f>
        <v/>
      </c>
      <c r="H85" s="133" t="str">
        <f>IFERROR(IF(VLOOKUP($A85,'Annex 2 EHV charges'!$A:$O,11,FALSE)=0,"",VLOOKUP($A85,'Annex 2 EHV charges'!$A:$O,11,FALSE)),"")</f>
        <v/>
      </c>
    </row>
    <row r="86" spans="1:8" ht="30.75" customHeight="1" x14ac:dyDescent="0.2">
      <c r="A86" s="135" t="str">
        <f t="array" ref="A86">IFERROR(INDEX('Annex 2 EHV charges'!#REF!, MATCH(0, IF(ISBLANK('Annex 2 EHV charges'!#REF!),1, COUNTIF(A$4:$A85, 'Annex 2 EHV charges'!#REF!)), 0)),"")</f>
        <v/>
      </c>
      <c r="B86" s="137" t="str">
        <f>IF($A86="","",VLOOKUP($A86,'Annex 2 EHV charges'!$A:$O,2,0))</f>
        <v/>
      </c>
      <c r="C86" s="138" t="str">
        <f>IF($A86="","",VLOOKUP($A86,'Annex 2 EHV charges'!$A:$O,3,0))</f>
        <v/>
      </c>
      <c r="D86" s="135" t="str">
        <f>IF($A86="","",VLOOKUP($A86,'Annex 2 EHV charges'!$A:$O,7,0))</f>
        <v/>
      </c>
      <c r="E86" s="133" t="str">
        <f>IFERROR(IF(VLOOKUP($A86,'Annex 2 EHV charges'!$A:$O,8,FALSE)=0,"",VLOOKUP($A86,'Annex 2 EHV charges'!$A:$O,8,FALSE)),"")</f>
        <v/>
      </c>
      <c r="F86" s="134" t="str">
        <f>IFERROR(IF(VLOOKUP($A86,'Annex 2 EHV charges'!$A:$O,9,FALSE)=0,"",VLOOKUP($A86,'Annex 2 EHV charges'!$A:$O,9,FALSE)),"")</f>
        <v/>
      </c>
      <c r="G86" s="133" t="str">
        <f>IFERROR(IF(VLOOKUP($A86,'Annex 2 EHV charges'!$A:$O,10,FALSE)=0,"",VLOOKUP($A86,'Annex 2 EHV charges'!$A:$O,10,FALSE)),"")</f>
        <v/>
      </c>
      <c r="H86" s="133" t="str">
        <f>IFERROR(IF(VLOOKUP($A86,'Annex 2 EHV charges'!$A:$O,11,FALSE)=0,"",VLOOKUP($A86,'Annex 2 EHV charges'!$A:$O,11,FALSE)),"")</f>
        <v/>
      </c>
    </row>
    <row r="87" spans="1:8" ht="30.75" customHeight="1" x14ac:dyDescent="0.2">
      <c r="A87" s="135" t="str">
        <f t="array" ref="A87">IFERROR(INDEX('Annex 2 EHV charges'!#REF!, MATCH(0, IF(ISBLANK('Annex 2 EHV charges'!#REF!),1, COUNTIF(A$4:$A86, 'Annex 2 EHV charges'!#REF!)), 0)),"")</f>
        <v/>
      </c>
      <c r="B87" s="137" t="str">
        <f>IF($A87="","",VLOOKUP($A87,'Annex 2 EHV charges'!$A:$O,2,0))</f>
        <v/>
      </c>
      <c r="C87" s="138" t="str">
        <f>IF($A87="","",VLOOKUP($A87,'Annex 2 EHV charges'!$A:$O,3,0))</f>
        <v/>
      </c>
      <c r="D87" s="135" t="str">
        <f>IF($A87="","",VLOOKUP($A87,'Annex 2 EHV charges'!$A:$O,7,0))</f>
        <v/>
      </c>
      <c r="E87" s="133" t="str">
        <f>IFERROR(IF(VLOOKUP($A87,'Annex 2 EHV charges'!$A:$O,8,FALSE)=0,"",VLOOKUP($A87,'Annex 2 EHV charges'!$A:$O,8,FALSE)),"")</f>
        <v/>
      </c>
      <c r="F87" s="134" t="str">
        <f>IFERROR(IF(VLOOKUP($A87,'Annex 2 EHV charges'!$A:$O,9,FALSE)=0,"",VLOOKUP($A87,'Annex 2 EHV charges'!$A:$O,9,FALSE)),"")</f>
        <v/>
      </c>
      <c r="G87" s="133" t="str">
        <f>IFERROR(IF(VLOOKUP($A87,'Annex 2 EHV charges'!$A:$O,10,FALSE)=0,"",VLOOKUP($A87,'Annex 2 EHV charges'!$A:$O,10,FALSE)),"")</f>
        <v/>
      </c>
      <c r="H87" s="133" t="str">
        <f>IFERROR(IF(VLOOKUP($A87,'Annex 2 EHV charges'!$A:$O,11,FALSE)=0,"",VLOOKUP($A87,'Annex 2 EHV charges'!$A:$O,11,FALSE)),"")</f>
        <v/>
      </c>
    </row>
    <row r="88" spans="1:8" ht="30.75" customHeight="1" x14ac:dyDescent="0.2">
      <c r="A88" s="135" t="str">
        <f t="array" ref="A88">IFERROR(INDEX('Annex 2 EHV charges'!#REF!, MATCH(0, IF(ISBLANK('Annex 2 EHV charges'!#REF!),1, COUNTIF(A$4:$A87, 'Annex 2 EHV charges'!#REF!)), 0)),"")</f>
        <v/>
      </c>
      <c r="B88" s="137" t="str">
        <f>IF($A88="","",VLOOKUP($A88,'Annex 2 EHV charges'!$A:$O,2,0))</f>
        <v/>
      </c>
      <c r="C88" s="138" t="str">
        <f>IF($A88="","",VLOOKUP($A88,'Annex 2 EHV charges'!$A:$O,3,0))</f>
        <v/>
      </c>
      <c r="D88" s="135" t="str">
        <f>IF($A88="","",VLOOKUP($A88,'Annex 2 EHV charges'!$A:$O,7,0))</f>
        <v/>
      </c>
      <c r="E88" s="133" t="str">
        <f>IFERROR(IF(VLOOKUP($A88,'Annex 2 EHV charges'!$A:$O,8,FALSE)=0,"",VLOOKUP($A88,'Annex 2 EHV charges'!$A:$O,8,FALSE)),"")</f>
        <v/>
      </c>
      <c r="F88" s="134" t="str">
        <f>IFERROR(IF(VLOOKUP($A88,'Annex 2 EHV charges'!$A:$O,9,FALSE)=0,"",VLOOKUP($A88,'Annex 2 EHV charges'!$A:$O,9,FALSE)),"")</f>
        <v/>
      </c>
      <c r="G88" s="133" t="str">
        <f>IFERROR(IF(VLOOKUP($A88,'Annex 2 EHV charges'!$A:$O,10,FALSE)=0,"",VLOOKUP($A88,'Annex 2 EHV charges'!$A:$O,10,FALSE)),"")</f>
        <v/>
      </c>
      <c r="H88" s="133" t="str">
        <f>IFERROR(IF(VLOOKUP($A88,'Annex 2 EHV charges'!$A:$O,11,FALSE)=0,"",VLOOKUP($A88,'Annex 2 EHV charges'!$A:$O,11,FALSE)),"")</f>
        <v/>
      </c>
    </row>
    <row r="89" spans="1:8" ht="30.75" customHeight="1" x14ac:dyDescent="0.2">
      <c r="A89" s="135" t="str">
        <f t="array" ref="A89">IFERROR(INDEX('Annex 2 EHV charges'!#REF!, MATCH(0, IF(ISBLANK('Annex 2 EHV charges'!#REF!),1, COUNTIF(A$4:$A88, 'Annex 2 EHV charges'!#REF!)), 0)),"")</f>
        <v/>
      </c>
      <c r="B89" s="137" t="str">
        <f>IF($A89="","",VLOOKUP($A89,'Annex 2 EHV charges'!$A:$O,2,0))</f>
        <v/>
      </c>
      <c r="C89" s="138" t="str">
        <f>IF($A89="","",VLOOKUP($A89,'Annex 2 EHV charges'!$A:$O,3,0))</f>
        <v/>
      </c>
      <c r="D89" s="135" t="str">
        <f>IF($A89="","",VLOOKUP($A89,'Annex 2 EHV charges'!$A:$O,7,0))</f>
        <v/>
      </c>
      <c r="E89" s="133" t="str">
        <f>IFERROR(IF(VLOOKUP($A89,'Annex 2 EHV charges'!$A:$O,8,FALSE)=0,"",VLOOKUP($A89,'Annex 2 EHV charges'!$A:$O,8,FALSE)),"")</f>
        <v/>
      </c>
      <c r="F89" s="134" t="str">
        <f>IFERROR(IF(VLOOKUP($A89,'Annex 2 EHV charges'!$A:$O,9,FALSE)=0,"",VLOOKUP($A89,'Annex 2 EHV charges'!$A:$O,9,FALSE)),"")</f>
        <v/>
      </c>
      <c r="G89" s="133" t="str">
        <f>IFERROR(IF(VLOOKUP($A89,'Annex 2 EHV charges'!$A:$O,10,FALSE)=0,"",VLOOKUP($A89,'Annex 2 EHV charges'!$A:$O,10,FALSE)),"")</f>
        <v/>
      </c>
      <c r="H89" s="133" t="str">
        <f>IFERROR(IF(VLOOKUP($A89,'Annex 2 EHV charges'!$A:$O,11,FALSE)=0,"",VLOOKUP($A89,'Annex 2 EHV charges'!$A:$O,11,FALSE)),"")</f>
        <v/>
      </c>
    </row>
    <row r="90" spans="1:8" ht="30.75" customHeight="1" x14ac:dyDescent="0.2">
      <c r="A90" s="135" t="str">
        <f t="array" ref="A90">IFERROR(INDEX('Annex 2 EHV charges'!#REF!, MATCH(0, IF(ISBLANK('Annex 2 EHV charges'!#REF!),1, COUNTIF(A$4:$A89, 'Annex 2 EHV charges'!#REF!)), 0)),"")</f>
        <v/>
      </c>
      <c r="B90" s="137" t="str">
        <f>IF($A90="","",VLOOKUP($A90,'Annex 2 EHV charges'!$A:$O,2,0))</f>
        <v/>
      </c>
      <c r="C90" s="138" t="str">
        <f>IF($A90="","",VLOOKUP($A90,'Annex 2 EHV charges'!$A:$O,3,0))</f>
        <v/>
      </c>
      <c r="D90" s="135" t="str">
        <f>IF($A90="","",VLOOKUP($A90,'Annex 2 EHV charges'!$A:$O,7,0))</f>
        <v/>
      </c>
      <c r="E90" s="133" t="str">
        <f>IFERROR(IF(VLOOKUP($A90,'Annex 2 EHV charges'!$A:$O,8,FALSE)=0,"",VLOOKUP($A90,'Annex 2 EHV charges'!$A:$O,8,FALSE)),"")</f>
        <v/>
      </c>
      <c r="F90" s="134" t="str">
        <f>IFERROR(IF(VLOOKUP($A90,'Annex 2 EHV charges'!$A:$O,9,FALSE)=0,"",VLOOKUP($A90,'Annex 2 EHV charges'!$A:$O,9,FALSE)),"")</f>
        <v/>
      </c>
      <c r="G90" s="133" t="str">
        <f>IFERROR(IF(VLOOKUP($A90,'Annex 2 EHV charges'!$A:$O,10,FALSE)=0,"",VLOOKUP($A90,'Annex 2 EHV charges'!$A:$O,10,FALSE)),"")</f>
        <v/>
      </c>
      <c r="H90" s="133" t="str">
        <f>IFERROR(IF(VLOOKUP($A90,'Annex 2 EHV charges'!$A:$O,11,FALSE)=0,"",VLOOKUP($A90,'Annex 2 EHV charges'!$A:$O,11,FALSE)),"")</f>
        <v/>
      </c>
    </row>
    <row r="91" spans="1:8" ht="30.75" customHeight="1" x14ac:dyDescent="0.2">
      <c r="A91" s="135" t="str">
        <f t="array" ref="A91">IFERROR(INDEX('Annex 2 EHV charges'!#REF!, MATCH(0, IF(ISBLANK('Annex 2 EHV charges'!#REF!),1, COUNTIF(A$4:$A90, 'Annex 2 EHV charges'!#REF!)), 0)),"")</f>
        <v/>
      </c>
      <c r="B91" s="137" t="str">
        <f>IF($A91="","",VLOOKUP($A91,'Annex 2 EHV charges'!$A:$O,2,0))</f>
        <v/>
      </c>
      <c r="C91" s="138" t="str">
        <f>IF($A91="","",VLOOKUP($A91,'Annex 2 EHV charges'!$A:$O,3,0))</f>
        <v/>
      </c>
      <c r="D91" s="135" t="str">
        <f>IF($A91="","",VLOOKUP($A91,'Annex 2 EHV charges'!$A:$O,7,0))</f>
        <v/>
      </c>
      <c r="E91" s="133" t="str">
        <f>IFERROR(IF(VLOOKUP($A91,'Annex 2 EHV charges'!$A:$O,8,FALSE)=0,"",VLOOKUP($A91,'Annex 2 EHV charges'!$A:$O,8,FALSE)),"")</f>
        <v/>
      </c>
      <c r="F91" s="134" t="str">
        <f>IFERROR(IF(VLOOKUP($A91,'Annex 2 EHV charges'!$A:$O,9,FALSE)=0,"",VLOOKUP($A91,'Annex 2 EHV charges'!$A:$O,9,FALSE)),"")</f>
        <v/>
      </c>
      <c r="G91" s="133" t="str">
        <f>IFERROR(IF(VLOOKUP($A91,'Annex 2 EHV charges'!$A:$O,10,FALSE)=0,"",VLOOKUP($A91,'Annex 2 EHV charges'!$A:$O,10,FALSE)),"")</f>
        <v/>
      </c>
      <c r="H91" s="133" t="str">
        <f>IFERROR(IF(VLOOKUP($A91,'Annex 2 EHV charges'!$A:$O,11,FALSE)=0,"",VLOOKUP($A91,'Annex 2 EHV charges'!$A:$O,11,FALSE)),"")</f>
        <v/>
      </c>
    </row>
    <row r="92" spans="1:8" ht="30.75" customHeight="1" x14ac:dyDescent="0.2">
      <c r="A92" s="135" t="str">
        <f t="array" ref="A92">IFERROR(INDEX('Annex 2 EHV charges'!#REF!, MATCH(0, IF(ISBLANK('Annex 2 EHV charges'!#REF!),1, COUNTIF(A$4:$A91, 'Annex 2 EHV charges'!#REF!)), 0)),"")</f>
        <v/>
      </c>
      <c r="B92" s="137" t="str">
        <f>IF($A92="","",VLOOKUP($A92,'Annex 2 EHV charges'!$A:$O,2,0))</f>
        <v/>
      </c>
      <c r="C92" s="138" t="str">
        <f>IF($A92="","",VLOOKUP($A92,'Annex 2 EHV charges'!$A:$O,3,0))</f>
        <v/>
      </c>
      <c r="D92" s="135" t="str">
        <f>IF($A92="","",VLOOKUP($A92,'Annex 2 EHV charges'!$A:$O,7,0))</f>
        <v/>
      </c>
      <c r="E92" s="133" t="str">
        <f>IFERROR(IF(VLOOKUP($A92,'Annex 2 EHV charges'!$A:$O,8,FALSE)=0,"",VLOOKUP($A92,'Annex 2 EHV charges'!$A:$O,8,FALSE)),"")</f>
        <v/>
      </c>
      <c r="F92" s="134" t="str">
        <f>IFERROR(IF(VLOOKUP($A92,'Annex 2 EHV charges'!$A:$O,9,FALSE)=0,"",VLOOKUP($A92,'Annex 2 EHV charges'!$A:$O,9,FALSE)),"")</f>
        <v/>
      </c>
      <c r="G92" s="133" t="str">
        <f>IFERROR(IF(VLOOKUP($A92,'Annex 2 EHV charges'!$A:$O,10,FALSE)=0,"",VLOOKUP($A92,'Annex 2 EHV charges'!$A:$O,10,FALSE)),"")</f>
        <v/>
      </c>
      <c r="H92" s="133" t="str">
        <f>IFERROR(IF(VLOOKUP($A92,'Annex 2 EHV charges'!$A:$O,11,FALSE)=0,"",VLOOKUP($A92,'Annex 2 EHV charges'!$A:$O,11,FALSE)),"")</f>
        <v/>
      </c>
    </row>
    <row r="93" spans="1:8" ht="30.75" customHeight="1" x14ac:dyDescent="0.2">
      <c r="A93" s="135" t="str">
        <f t="array" ref="A93">IFERROR(INDEX('Annex 2 EHV charges'!#REF!, MATCH(0, IF(ISBLANK('Annex 2 EHV charges'!#REF!),1, COUNTIF(A$4:$A92, 'Annex 2 EHV charges'!#REF!)), 0)),"")</f>
        <v/>
      </c>
      <c r="B93" s="137" t="str">
        <f>IF($A93="","",VLOOKUP($A93,'Annex 2 EHV charges'!$A:$O,2,0))</f>
        <v/>
      </c>
      <c r="C93" s="138" t="str">
        <f>IF($A93="","",VLOOKUP($A93,'Annex 2 EHV charges'!$A:$O,3,0))</f>
        <v/>
      </c>
      <c r="D93" s="135" t="str">
        <f>IF($A93="","",VLOOKUP($A93,'Annex 2 EHV charges'!$A:$O,7,0))</f>
        <v/>
      </c>
      <c r="E93" s="133" t="str">
        <f>IFERROR(IF(VLOOKUP($A93,'Annex 2 EHV charges'!$A:$O,8,FALSE)=0,"",VLOOKUP($A93,'Annex 2 EHV charges'!$A:$O,8,FALSE)),"")</f>
        <v/>
      </c>
      <c r="F93" s="134" t="str">
        <f>IFERROR(IF(VLOOKUP($A93,'Annex 2 EHV charges'!$A:$O,9,FALSE)=0,"",VLOOKUP($A93,'Annex 2 EHV charges'!$A:$O,9,FALSE)),"")</f>
        <v/>
      </c>
      <c r="G93" s="133" t="str">
        <f>IFERROR(IF(VLOOKUP($A93,'Annex 2 EHV charges'!$A:$O,10,FALSE)=0,"",VLOOKUP($A93,'Annex 2 EHV charges'!$A:$O,10,FALSE)),"")</f>
        <v/>
      </c>
      <c r="H93" s="133" t="str">
        <f>IFERROR(IF(VLOOKUP($A93,'Annex 2 EHV charges'!$A:$O,11,FALSE)=0,"",VLOOKUP($A93,'Annex 2 EHV charges'!$A:$O,11,FALSE)),"")</f>
        <v/>
      </c>
    </row>
    <row r="94" spans="1:8" ht="30.75" customHeight="1" x14ac:dyDescent="0.2">
      <c r="A94" s="135" t="str">
        <f t="array" ref="A94">IFERROR(INDEX('Annex 2 EHV charges'!#REF!, MATCH(0, IF(ISBLANK('Annex 2 EHV charges'!#REF!),1, COUNTIF(A$4:$A93, 'Annex 2 EHV charges'!#REF!)), 0)),"")</f>
        <v/>
      </c>
      <c r="B94" s="137" t="str">
        <f>IF($A94="","",VLOOKUP($A94,'Annex 2 EHV charges'!$A:$O,2,0))</f>
        <v/>
      </c>
      <c r="C94" s="138" t="str">
        <f>IF($A94="","",VLOOKUP($A94,'Annex 2 EHV charges'!$A:$O,3,0))</f>
        <v/>
      </c>
      <c r="D94" s="135" t="str">
        <f>IF($A94="","",VLOOKUP($A94,'Annex 2 EHV charges'!$A:$O,7,0))</f>
        <v/>
      </c>
      <c r="E94" s="133" t="str">
        <f>IFERROR(IF(VLOOKUP($A94,'Annex 2 EHV charges'!$A:$O,8,FALSE)=0,"",VLOOKUP($A94,'Annex 2 EHV charges'!$A:$O,8,FALSE)),"")</f>
        <v/>
      </c>
      <c r="F94" s="134" t="str">
        <f>IFERROR(IF(VLOOKUP($A94,'Annex 2 EHV charges'!$A:$O,9,FALSE)=0,"",VLOOKUP($A94,'Annex 2 EHV charges'!$A:$O,9,FALSE)),"")</f>
        <v/>
      </c>
      <c r="G94" s="133" t="str">
        <f>IFERROR(IF(VLOOKUP($A94,'Annex 2 EHV charges'!$A:$O,10,FALSE)=0,"",VLOOKUP($A94,'Annex 2 EHV charges'!$A:$O,10,FALSE)),"")</f>
        <v/>
      </c>
      <c r="H94" s="133" t="str">
        <f>IFERROR(IF(VLOOKUP($A94,'Annex 2 EHV charges'!$A:$O,11,FALSE)=0,"",VLOOKUP($A94,'Annex 2 EHV charges'!$A:$O,11,FALSE)),"")</f>
        <v/>
      </c>
    </row>
    <row r="95" spans="1:8" ht="30.75" customHeight="1" x14ac:dyDescent="0.2">
      <c r="A95" s="135" t="str">
        <f t="array" ref="A95">IFERROR(INDEX('Annex 2 EHV charges'!#REF!, MATCH(0, IF(ISBLANK('Annex 2 EHV charges'!#REF!),1, COUNTIF(A$4:$A94, 'Annex 2 EHV charges'!#REF!)), 0)),"")</f>
        <v/>
      </c>
      <c r="B95" s="137" t="str">
        <f>IF($A95="","",VLOOKUP($A95,'Annex 2 EHV charges'!$A:$O,2,0))</f>
        <v/>
      </c>
      <c r="C95" s="138" t="str">
        <f>IF($A95="","",VLOOKUP($A95,'Annex 2 EHV charges'!$A:$O,3,0))</f>
        <v/>
      </c>
      <c r="D95" s="135" t="str">
        <f>IF($A95="","",VLOOKUP($A95,'Annex 2 EHV charges'!$A:$O,7,0))</f>
        <v/>
      </c>
      <c r="E95" s="133" t="str">
        <f>IFERROR(IF(VLOOKUP($A95,'Annex 2 EHV charges'!$A:$O,8,FALSE)=0,"",VLOOKUP($A95,'Annex 2 EHV charges'!$A:$O,8,FALSE)),"")</f>
        <v/>
      </c>
      <c r="F95" s="134" t="str">
        <f>IFERROR(IF(VLOOKUP($A95,'Annex 2 EHV charges'!$A:$O,9,FALSE)=0,"",VLOOKUP($A95,'Annex 2 EHV charges'!$A:$O,9,FALSE)),"")</f>
        <v/>
      </c>
      <c r="G95" s="133" t="str">
        <f>IFERROR(IF(VLOOKUP($A95,'Annex 2 EHV charges'!$A:$O,10,FALSE)=0,"",VLOOKUP($A95,'Annex 2 EHV charges'!$A:$O,10,FALSE)),"")</f>
        <v/>
      </c>
      <c r="H95" s="133" t="str">
        <f>IFERROR(IF(VLOOKUP($A95,'Annex 2 EHV charges'!$A:$O,11,FALSE)=0,"",VLOOKUP($A95,'Annex 2 EHV charges'!$A:$O,11,FALSE)),"")</f>
        <v/>
      </c>
    </row>
    <row r="96" spans="1:8" ht="30.75" customHeight="1" x14ac:dyDescent="0.2">
      <c r="A96" s="135" t="str">
        <f t="array" ref="A96">IFERROR(INDEX('Annex 2 EHV charges'!#REF!, MATCH(0, IF(ISBLANK('Annex 2 EHV charges'!#REF!),1, COUNTIF(A$4:$A95, 'Annex 2 EHV charges'!#REF!)), 0)),"")</f>
        <v/>
      </c>
      <c r="B96" s="137" t="str">
        <f>IF($A96="","",VLOOKUP($A96,'Annex 2 EHV charges'!$A:$O,2,0))</f>
        <v/>
      </c>
      <c r="C96" s="138" t="str">
        <f>IF($A96="","",VLOOKUP($A96,'Annex 2 EHV charges'!$A:$O,3,0))</f>
        <v/>
      </c>
      <c r="D96" s="135" t="str">
        <f>IF($A96="","",VLOOKUP($A96,'Annex 2 EHV charges'!$A:$O,7,0))</f>
        <v/>
      </c>
      <c r="E96" s="133" t="str">
        <f>IFERROR(IF(VLOOKUP($A96,'Annex 2 EHV charges'!$A:$O,8,FALSE)=0,"",VLOOKUP($A96,'Annex 2 EHV charges'!$A:$O,8,FALSE)),"")</f>
        <v/>
      </c>
      <c r="F96" s="134" t="str">
        <f>IFERROR(IF(VLOOKUP($A96,'Annex 2 EHV charges'!$A:$O,9,FALSE)=0,"",VLOOKUP($A96,'Annex 2 EHV charges'!$A:$O,9,FALSE)),"")</f>
        <v/>
      </c>
      <c r="G96" s="133" t="str">
        <f>IFERROR(IF(VLOOKUP($A96,'Annex 2 EHV charges'!$A:$O,10,FALSE)=0,"",VLOOKUP($A96,'Annex 2 EHV charges'!$A:$O,10,FALSE)),"")</f>
        <v/>
      </c>
      <c r="H96" s="133" t="str">
        <f>IFERROR(IF(VLOOKUP($A96,'Annex 2 EHV charges'!$A:$O,11,FALSE)=0,"",VLOOKUP($A96,'Annex 2 EHV charges'!$A:$O,11,FALSE)),"")</f>
        <v/>
      </c>
    </row>
    <row r="97" spans="1:8" ht="30.75" customHeight="1" x14ac:dyDescent="0.2">
      <c r="A97" s="135" t="str">
        <f t="array" ref="A97">IFERROR(INDEX('Annex 2 EHV charges'!#REF!, MATCH(0, IF(ISBLANK('Annex 2 EHV charges'!#REF!),1, COUNTIF(A$4:$A96, 'Annex 2 EHV charges'!#REF!)), 0)),"")</f>
        <v/>
      </c>
      <c r="B97" s="137" t="str">
        <f>IF($A97="","",VLOOKUP($A97,'Annex 2 EHV charges'!$A:$O,2,0))</f>
        <v/>
      </c>
      <c r="C97" s="138" t="str">
        <f>IF($A97="","",VLOOKUP($A97,'Annex 2 EHV charges'!$A:$O,3,0))</f>
        <v/>
      </c>
      <c r="D97" s="135" t="str">
        <f>IF($A97="","",VLOOKUP($A97,'Annex 2 EHV charges'!$A:$O,7,0))</f>
        <v/>
      </c>
      <c r="E97" s="133" t="str">
        <f>IFERROR(IF(VLOOKUP($A97,'Annex 2 EHV charges'!$A:$O,8,FALSE)=0,"",VLOOKUP($A97,'Annex 2 EHV charges'!$A:$O,8,FALSE)),"")</f>
        <v/>
      </c>
      <c r="F97" s="134" t="str">
        <f>IFERROR(IF(VLOOKUP($A97,'Annex 2 EHV charges'!$A:$O,9,FALSE)=0,"",VLOOKUP($A97,'Annex 2 EHV charges'!$A:$O,9,FALSE)),"")</f>
        <v/>
      </c>
      <c r="G97" s="133" t="str">
        <f>IFERROR(IF(VLOOKUP($A97,'Annex 2 EHV charges'!$A:$O,10,FALSE)=0,"",VLOOKUP($A97,'Annex 2 EHV charges'!$A:$O,10,FALSE)),"")</f>
        <v/>
      </c>
      <c r="H97" s="133" t="str">
        <f>IFERROR(IF(VLOOKUP($A97,'Annex 2 EHV charges'!$A:$O,11,FALSE)=0,"",VLOOKUP($A97,'Annex 2 EHV charges'!$A:$O,11,FALSE)),"")</f>
        <v/>
      </c>
    </row>
    <row r="98" spans="1:8" ht="30.75" customHeight="1" x14ac:dyDescent="0.2">
      <c r="A98" s="135" t="str">
        <f t="array" ref="A98">IFERROR(INDEX('Annex 2 EHV charges'!#REF!, MATCH(0, IF(ISBLANK('Annex 2 EHV charges'!#REF!),1, COUNTIF(A$4:$A97, 'Annex 2 EHV charges'!#REF!)), 0)),"")</f>
        <v/>
      </c>
      <c r="B98" s="137" t="str">
        <f>IF($A98="","",VLOOKUP($A98,'Annex 2 EHV charges'!$A:$O,2,0))</f>
        <v/>
      </c>
      <c r="C98" s="138" t="str">
        <f>IF($A98="","",VLOOKUP($A98,'Annex 2 EHV charges'!$A:$O,3,0))</f>
        <v/>
      </c>
      <c r="D98" s="135" t="str">
        <f>IF($A98="","",VLOOKUP($A98,'Annex 2 EHV charges'!$A:$O,7,0))</f>
        <v/>
      </c>
      <c r="E98" s="133" t="str">
        <f>IFERROR(IF(VLOOKUP($A98,'Annex 2 EHV charges'!$A:$O,8,FALSE)=0,"",VLOOKUP($A98,'Annex 2 EHV charges'!$A:$O,8,FALSE)),"")</f>
        <v/>
      </c>
      <c r="F98" s="134" t="str">
        <f>IFERROR(IF(VLOOKUP($A98,'Annex 2 EHV charges'!$A:$O,9,FALSE)=0,"",VLOOKUP($A98,'Annex 2 EHV charges'!$A:$O,9,FALSE)),"")</f>
        <v/>
      </c>
      <c r="G98" s="133" t="str">
        <f>IFERROR(IF(VLOOKUP($A98,'Annex 2 EHV charges'!$A:$O,10,FALSE)=0,"",VLOOKUP($A98,'Annex 2 EHV charges'!$A:$O,10,FALSE)),"")</f>
        <v/>
      </c>
      <c r="H98" s="133" t="str">
        <f>IFERROR(IF(VLOOKUP($A98,'Annex 2 EHV charges'!$A:$O,11,FALSE)=0,"",VLOOKUP($A98,'Annex 2 EHV charges'!$A:$O,11,FALSE)),"")</f>
        <v/>
      </c>
    </row>
    <row r="99" spans="1:8" ht="30.75" customHeight="1" x14ac:dyDescent="0.2">
      <c r="A99" s="135" t="str">
        <f t="array" ref="A99">IFERROR(INDEX('Annex 2 EHV charges'!#REF!, MATCH(0, IF(ISBLANK('Annex 2 EHV charges'!#REF!),1, COUNTIF(A$4:$A98, 'Annex 2 EHV charges'!#REF!)), 0)),"")</f>
        <v/>
      </c>
      <c r="B99" s="137" t="str">
        <f>IF($A99="","",VLOOKUP($A99,'Annex 2 EHV charges'!$A:$O,2,0))</f>
        <v/>
      </c>
      <c r="C99" s="138" t="str">
        <f>IF($A99="","",VLOOKUP($A99,'Annex 2 EHV charges'!$A:$O,3,0))</f>
        <v/>
      </c>
      <c r="D99" s="135" t="str">
        <f>IF($A99="","",VLOOKUP($A99,'Annex 2 EHV charges'!$A:$O,7,0))</f>
        <v/>
      </c>
      <c r="E99" s="133" t="str">
        <f>IFERROR(IF(VLOOKUP($A99,'Annex 2 EHV charges'!$A:$O,8,FALSE)=0,"",VLOOKUP($A99,'Annex 2 EHV charges'!$A:$O,8,FALSE)),"")</f>
        <v/>
      </c>
      <c r="F99" s="134" t="str">
        <f>IFERROR(IF(VLOOKUP($A99,'Annex 2 EHV charges'!$A:$O,9,FALSE)=0,"",VLOOKUP($A99,'Annex 2 EHV charges'!$A:$O,9,FALSE)),"")</f>
        <v/>
      </c>
      <c r="G99" s="133" t="str">
        <f>IFERROR(IF(VLOOKUP($A99,'Annex 2 EHV charges'!$A:$O,10,FALSE)=0,"",VLOOKUP($A99,'Annex 2 EHV charges'!$A:$O,10,FALSE)),"")</f>
        <v/>
      </c>
      <c r="H99" s="133" t="str">
        <f>IFERROR(IF(VLOOKUP($A99,'Annex 2 EHV charges'!$A:$O,11,FALSE)=0,"",VLOOKUP($A99,'Annex 2 EHV charges'!$A:$O,11,FALSE)),"")</f>
        <v/>
      </c>
    </row>
    <row r="100" spans="1:8" ht="30.75" customHeight="1" x14ac:dyDescent="0.2">
      <c r="A100" s="135" t="str">
        <f t="array" ref="A100">IFERROR(INDEX('Annex 2 EHV charges'!#REF!, MATCH(0, IF(ISBLANK('Annex 2 EHV charges'!#REF!),1, COUNTIF(A$4:$A99, 'Annex 2 EHV charges'!#REF!)), 0)),"")</f>
        <v/>
      </c>
      <c r="B100" s="137" t="str">
        <f>IF($A100="","",VLOOKUP($A100,'Annex 2 EHV charges'!$A:$O,2,0))</f>
        <v/>
      </c>
      <c r="C100" s="138" t="str">
        <f>IF($A100="","",VLOOKUP($A100,'Annex 2 EHV charges'!$A:$O,3,0))</f>
        <v/>
      </c>
      <c r="D100" s="135" t="str">
        <f>IF($A100="","",VLOOKUP($A100,'Annex 2 EHV charges'!$A:$O,7,0))</f>
        <v/>
      </c>
      <c r="E100" s="133" t="str">
        <f>IFERROR(IF(VLOOKUP($A100,'Annex 2 EHV charges'!$A:$O,8,FALSE)=0,"",VLOOKUP($A100,'Annex 2 EHV charges'!$A:$O,8,FALSE)),"")</f>
        <v/>
      </c>
      <c r="F100" s="134" t="str">
        <f>IFERROR(IF(VLOOKUP($A100,'Annex 2 EHV charges'!$A:$O,9,FALSE)=0,"",VLOOKUP($A100,'Annex 2 EHV charges'!$A:$O,9,FALSE)),"")</f>
        <v/>
      </c>
      <c r="G100" s="133" t="str">
        <f>IFERROR(IF(VLOOKUP($A100,'Annex 2 EHV charges'!$A:$O,10,FALSE)=0,"",VLOOKUP($A100,'Annex 2 EHV charges'!$A:$O,10,FALSE)),"")</f>
        <v/>
      </c>
      <c r="H100" s="133" t="str">
        <f>IFERROR(IF(VLOOKUP($A100,'Annex 2 EHV charges'!$A:$O,11,FALSE)=0,"",VLOOKUP($A100,'Annex 2 EHV charges'!$A:$O,11,FALSE)),"")</f>
        <v/>
      </c>
    </row>
    <row r="101" spans="1:8" ht="30.75" customHeight="1" x14ac:dyDescent="0.2">
      <c r="A101" s="135" t="str">
        <f t="array" ref="A101">IFERROR(INDEX('Annex 2 EHV charges'!#REF!, MATCH(0, IF(ISBLANK('Annex 2 EHV charges'!#REF!),1, COUNTIF(A$4:$A100, 'Annex 2 EHV charges'!#REF!)), 0)),"")</f>
        <v/>
      </c>
      <c r="B101" s="137" t="str">
        <f>IF($A101="","",VLOOKUP($A101,'Annex 2 EHV charges'!$A:$O,2,0))</f>
        <v/>
      </c>
      <c r="C101" s="138" t="str">
        <f>IF($A101="","",VLOOKUP($A101,'Annex 2 EHV charges'!$A:$O,3,0))</f>
        <v/>
      </c>
      <c r="D101" s="135" t="str">
        <f>IF($A101="","",VLOOKUP($A101,'Annex 2 EHV charges'!$A:$O,7,0))</f>
        <v/>
      </c>
      <c r="E101" s="133" t="str">
        <f>IFERROR(IF(VLOOKUP($A101,'Annex 2 EHV charges'!$A:$O,8,FALSE)=0,"",VLOOKUP($A101,'Annex 2 EHV charges'!$A:$O,8,FALSE)),"")</f>
        <v/>
      </c>
      <c r="F101" s="134" t="str">
        <f>IFERROR(IF(VLOOKUP($A101,'Annex 2 EHV charges'!$A:$O,9,FALSE)=0,"",VLOOKUP($A101,'Annex 2 EHV charges'!$A:$O,9,FALSE)),"")</f>
        <v/>
      </c>
      <c r="G101" s="133" t="str">
        <f>IFERROR(IF(VLOOKUP($A101,'Annex 2 EHV charges'!$A:$O,10,FALSE)=0,"",VLOOKUP($A101,'Annex 2 EHV charges'!$A:$O,10,FALSE)),"")</f>
        <v/>
      </c>
      <c r="H101" s="133" t="str">
        <f>IFERROR(IF(VLOOKUP($A101,'Annex 2 EHV charges'!$A:$O,11,FALSE)=0,"",VLOOKUP($A101,'Annex 2 EHV charges'!$A:$O,11,FALSE)),"")</f>
        <v/>
      </c>
    </row>
    <row r="102" spans="1:8" ht="30.75" customHeight="1" x14ac:dyDescent="0.2">
      <c r="A102" s="135" t="str">
        <f t="array" ref="A102">IFERROR(INDEX('Annex 2 EHV charges'!#REF!, MATCH(0, IF(ISBLANK('Annex 2 EHV charges'!#REF!),1, COUNTIF(A$4:$A101, 'Annex 2 EHV charges'!#REF!)), 0)),"")</f>
        <v/>
      </c>
      <c r="B102" s="137" t="str">
        <f>IF($A102="","",VLOOKUP($A102,'Annex 2 EHV charges'!$A:$O,2,0))</f>
        <v/>
      </c>
      <c r="C102" s="138" t="str">
        <f>IF($A102="","",VLOOKUP($A102,'Annex 2 EHV charges'!$A:$O,3,0))</f>
        <v/>
      </c>
      <c r="D102" s="135" t="str">
        <f>IF($A102="","",VLOOKUP($A102,'Annex 2 EHV charges'!$A:$O,7,0))</f>
        <v/>
      </c>
      <c r="E102" s="133" t="str">
        <f>IFERROR(IF(VLOOKUP($A102,'Annex 2 EHV charges'!$A:$O,8,FALSE)=0,"",VLOOKUP($A102,'Annex 2 EHV charges'!$A:$O,8,FALSE)),"")</f>
        <v/>
      </c>
      <c r="F102" s="134" t="str">
        <f>IFERROR(IF(VLOOKUP($A102,'Annex 2 EHV charges'!$A:$O,9,FALSE)=0,"",VLOOKUP($A102,'Annex 2 EHV charges'!$A:$O,9,FALSE)),"")</f>
        <v/>
      </c>
      <c r="G102" s="133" t="str">
        <f>IFERROR(IF(VLOOKUP($A102,'Annex 2 EHV charges'!$A:$O,10,FALSE)=0,"",VLOOKUP($A102,'Annex 2 EHV charges'!$A:$O,10,FALSE)),"")</f>
        <v/>
      </c>
      <c r="H102" s="133" t="str">
        <f>IFERROR(IF(VLOOKUP($A102,'Annex 2 EHV charges'!$A:$O,11,FALSE)=0,"",VLOOKUP($A102,'Annex 2 EHV charges'!$A:$O,11,FALSE)),"")</f>
        <v/>
      </c>
    </row>
    <row r="103" spans="1:8" ht="30.75" customHeight="1" x14ac:dyDescent="0.2">
      <c r="A103" s="135" t="str">
        <f t="array" ref="A103">IFERROR(INDEX('Annex 2 EHV charges'!#REF!, MATCH(0, IF(ISBLANK('Annex 2 EHV charges'!#REF!),1, COUNTIF(A$4:$A102, 'Annex 2 EHV charges'!#REF!)), 0)),"")</f>
        <v/>
      </c>
      <c r="B103" s="137" t="str">
        <f>IF($A103="","",VLOOKUP($A103,'Annex 2 EHV charges'!$A:$O,2,0))</f>
        <v/>
      </c>
      <c r="C103" s="138" t="str">
        <f>IF($A103="","",VLOOKUP($A103,'Annex 2 EHV charges'!$A:$O,3,0))</f>
        <v/>
      </c>
      <c r="D103" s="135" t="str">
        <f>IF($A103="","",VLOOKUP($A103,'Annex 2 EHV charges'!$A:$O,7,0))</f>
        <v/>
      </c>
      <c r="E103" s="133" t="str">
        <f>IFERROR(IF(VLOOKUP($A103,'Annex 2 EHV charges'!$A:$O,8,FALSE)=0,"",VLOOKUP($A103,'Annex 2 EHV charges'!$A:$O,8,FALSE)),"")</f>
        <v/>
      </c>
      <c r="F103" s="134" t="str">
        <f>IFERROR(IF(VLOOKUP($A103,'Annex 2 EHV charges'!$A:$O,9,FALSE)=0,"",VLOOKUP($A103,'Annex 2 EHV charges'!$A:$O,9,FALSE)),"")</f>
        <v/>
      </c>
      <c r="G103" s="133" t="str">
        <f>IFERROR(IF(VLOOKUP($A103,'Annex 2 EHV charges'!$A:$O,10,FALSE)=0,"",VLOOKUP($A103,'Annex 2 EHV charges'!$A:$O,10,FALSE)),"")</f>
        <v/>
      </c>
      <c r="H103" s="133" t="str">
        <f>IFERROR(IF(VLOOKUP($A103,'Annex 2 EHV charges'!$A:$O,11,FALSE)=0,"",VLOOKUP($A103,'Annex 2 EHV charges'!$A:$O,11,FALSE)),"")</f>
        <v/>
      </c>
    </row>
    <row r="104" spans="1:8" ht="30.75" customHeight="1" x14ac:dyDescent="0.2">
      <c r="A104" s="135" t="str">
        <f t="array" ref="A104">IFERROR(INDEX('Annex 2 EHV charges'!#REF!, MATCH(0, IF(ISBLANK('Annex 2 EHV charges'!#REF!),1, COUNTIF(A$4:$A103, 'Annex 2 EHV charges'!#REF!)), 0)),"")</f>
        <v/>
      </c>
      <c r="B104" s="137" t="str">
        <f>IF($A104="","",VLOOKUP($A104,'Annex 2 EHV charges'!$A:$O,2,0))</f>
        <v/>
      </c>
      <c r="C104" s="138" t="str">
        <f>IF($A104="","",VLOOKUP($A104,'Annex 2 EHV charges'!$A:$O,3,0))</f>
        <v/>
      </c>
      <c r="D104" s="135" t="str">
        <f>IF($A104="","",VLOOKUP($A104,'Annex 2 EHV charges'!$A:$O,7,0))</f>
        <v/>
      </c>
      <c r="E104" s="133" t="str">
        <f>IFERROR(IF(VLOOKUP($A104,'Annex 2 EHV charges'!$A:$O,8,FALSE)=0,"",VLOOKUP($A104,'Annex 2 EHV charges'!$A:$O,8,FALSE)),"")</f>
        <v/>
      </c>
      <c r="F104" s="134" t="str">
        <f>IFERROR(IF(VLOOKUP($A104,'Annex 2 EHV charges'!$A:$O,9,FALSE)=0,"",VLOOKUP($A104,'Annex 2 EHV charges'!$A:$O,9,FALSE)),"")</f>
        <v/>
      </c>
      <c r="G104" s="133" t="str">
        <f>IFERROR(IF(VLOOKUP($A104,'Annex 2 EHV charges'!$A:$O,10,FALSE)=0,"",VLOOKUP($A104,'Annex 2 EHV charges'!$A:$O,10,FALSE)),"")</f>
        <v/>
      </c>
      <c r="H104" s="133" t="str">
        <f>IFERROR(IF(VLOOKUP($A104,'Annex 2 EHV charges'!$A:$O,11,FALSE)=0,"",VLOOKUP($A104,'Annex 2 EHV charges'!$A:$O,11,FALSE)),"")</f>
        <v/>
      </c>
    </row>
    <row r="105" spans="1:8" ht="30.75" customHeight="1" x14ac:dyDescent="0.2">
      <c r="A105" s="135" t="str">
        <f t="array" ref="A105">IFERROR(INDEX('Annex 2 EHV charges'!#REF!, MATCH(0, IF(ISBLANK('Annex 2 EHV charges'!#REF!),1, COUNTIF(A$4:$A104, 'Annex 2 EHV charges'!#REF!)), 0)),"")</f>
        <v/>
      </c>
      <c r="B105" s="137" t="str">
        <f>IF($A105="","",VLOOKUP($A105,'Annex 2 EHV charges'!$A:$O,2,0))</f>
        <v/>
      </c>
      <c r="C105" s="138" t="str">
        <f>IF($A105="","",VLOOKUP($A105,'Annex 2 EHV charges'!$A:$O,3,0))</f>
        <v/>
      </c>
      <c r="D105" s="135" t="str">
        <f>IF($A105="","",VLOOKUP($A105,'Annex 2 EHV charges'!$A:$O,7,0))</f>
        <v/>
      </c>
      <c r="E105" s="133" t="str">
        <f>IFERROR(IF(VLOOKUP($A105,'Annex 2 EHV charges'!$A:$O,8,FALSE)=0,"",VLOOKUP($A105,'Annex 2 EHV charges'!$A:$O,8,FALSE)),"")</f>
        <v/>
      </c>
      <c r="F105" s="134" t="str">
        <f>IFERROR(IF(VLOOKUP($A105,'Annex 2 EHV charges'!$A:$O,9,FALSE)=0,"",VLOOKUP($A105,'Annex 2 EHV charges'!$A:$O,9,FALSE)),"")</f>
        <v/>
      </c>
      <c r="G105" s="133" t="str">
        <f>IFERROR(IF(VLOOKUP($A105,'Annex 2 EHV charges'!$A:$O,10,FALSE)=0,"",VLOOKUP($A105,'Annex 2 EHV charges'!$A:$O,10,FALSE)),"")</f>
        <v/>
      </c>
      <c r="H105" s="133" t="str">
        <f>IFERROR(IF(VLOOKUP($A105,'Annex 2 EHV charges'!$A:$O,11,FALSE)=0,"",VLOOKUP($A105,'Annex 2 EHV charges'!$A:$O,11,FALSE)),"")</f>
        <v/>
      </c>
    </row>
    <row r="106" spans="1:8" ht="30.75" customHeight="1" x14ac:dyDescent="0.2">
      <c r="A106" s="135" t="str">
        <f t="array" ref="A106">IFERROR(INDEX('Annex 2 EHV charges'!#REF!, MATCH(0, IF(ISBLANK('Annex 2 EHV charges'!#REF!),1, COUNTIF(A$4:$A105, 'Annex 2 EHV charges'!#REF!)), 0)),"")</f>
        <v/>
      </c>
      <c r="B106" s="137" t="str">
        <f>IF($A106="","",VLOOKUP($A106,'Annex 2 EHV charges'!$A:$O,2,0))</f>
        <v/>
      </c>
      <c r="C106" s="138" t="str">
        <f>IF($A106="","",VLOOKUP($A106,'Annex 2 EHV charges'!$A:$O,3,0))</f>
        <v/>
      </c>
      <c r="D106" s="135" t="str">
        <f>IF($A106="","",VLOOKUP($A106,'Annex 2 EHV charges'!$A:$O,7,0))</f>
        <v/>
      </c>
      <c r="E106" s="133" t="str">
        <f>IFERROR(IF(VLOOKUP($A106,'Annex 2 EHV charges'!$A:$O,8,FALSE)=0,"",VLOOKUP($A106,'Annex 2 EHV charges'!$A:$O,8,FALSE)),"")</f>
        <v/>
      </c>
      <c r="F106" s="134" t="str">
        <f>IFERROR(IF(VLOOKUP($A106,'Annex 2 EHV charges'!$A:$O,9,FALSE)=0,"",VLOOKUP($A106,'Annex 2 EHV charges'!$A:$O,9,FALSE)),"")</f>
        <v/>
      </c>
      <c r="G106" s="133" t="str">
        <f>IFERROR(IF(VLOOKUP($A106,'Annex 2 EHV charges'!$A:$O,10,FALSE)=0,"",VLOOKUP($A106,'Annex 2 EHV charges'!$A:$O,10,FALSE)),"")</f>
        <v/>
      </c>
      <c r="H106" s="133" t="str">
        <f>IFERROR(IF(VLOOKUP($A106,'Annex 2 EHV charges'!$A:$O,11,FALSE)=0,"",VLOOKUP($A106,'Annex 2 EHV charges'!$A:$O,11,FALSE)),"")</f>
        <v/>
      </c>
    </row>
    <row r="107" spans="1:8" ht="30.75" customHeight="1" x14ac:dyDescent="0.2">
      <c r="A107" s="135" t="str">
        <f t="array" ref="A107">IFERROR(INDEX('Annex 2 EHV charges'!#REF!, MATCH(0, IF(ISBLANK('Annex 2 EHV charges'!#REF!),1, COUNTIF(A$4:$A106, 'Annex 2 EHV charges'!#REF!)), 0)),"")</f>
        <v/>
      </c>
      <c r="B107" s="137" t="str">
        <f>IF($A107="","",VLOOKUP($A107,'Annex 2 EHV charges'!$A:$O,2,0))</f>
        <v/>
      </c>
      <c r="C107" s="138" t="str">
        <f>IF($A107="","",VLOOKUP($A107,'Annex 2 EHV charges'!$A:$O,3,0))</f>
        <v/>
      </c>
      <c r="D107" s="135" t="str">
        <f>IF($A107="","",VLOOKUP($A107,'Annex 2 EHV charges'!$A:$O,7,0))</f>
        <v/>
      </c>
      <c r="E107" s="133" t="str">
        <f>IFERROR(IF(VLOOKUP($A107,'Annex 2 EHV charges'!$A:$O,8,FALSE)=0,"",VLOOKUP($A107,'Annex 2 EHV charges'!$A:$O,8,FALSE)),"")</f>
        <v/>
      </c>
      <c r="F107" s="134" t="str">
        <f>IFERROR(IF(VLOOKUP($A107,'Annex 2 EHV charges'!$A:$O,9,FALSE)=0,"",VLOOKUP($A107,'Annex 2 EHV charges'!$A:$O,9,FALSE)),"")</f>
        <v/>
      </c>
      <c r="G107" s="133" t="str">
        <f>IFERROR(IF(VLOOKUP($A107,'Annex 2 EHV charges'!$A:$O,10,FALSE)=0,"",VLOOKUP($A107,'Annex 2 EHV charges'!$A:$O,10,FALSE)),"")</f>
        <v/>
      </c>
      <c r="H107" s="133" t="str">
        <f>IFERROR(IF(VLOOKUP($A107,'Annex 2 EHV charges'!$A:$O,11,FALSE)=0,"",VLOOKUP($A107,'Annex 2 EHV charges'!$A:$O,11,FALSE)),"")</f>
        <v/>
      </c>
    </row>
    <row r="108" spans="1:8" ht="30.75" customHeight="1" x14ac:dyDescent="0.2">
      <c r="A108" s="135" t="str">
        <f t="array" ref="A108">IFERROR(INDEX('Annex 2 EHV charges'!#REF!, MATCH(0, IF(ISBLANK('Annex 2 EHV charges'!#REF!),1, COUNTIF(A$4:$A107, 'Annex 2 EHV charges'!#REF!)), 0)),"")</f>
        <v/>
      </c>
      <c r="B108" s="137" t="str">
        <f>IF($A108="","",VLOOKUP($A108,'Annex 2 EHV charges'!$A:$O,2,0))</f>
        <v/>
      </c>
      <c r="C108" s="138" t="str">
        <f>IF($A108="","",VLOOKUP($A108,'Annex 2 EHV charges'!$A:$O,3,0))</f>
        <v/>
      </c>
      <c r="D108" s="135" t="str">
        <f>IF($A108="","",VLOOKUP($A108,'Annex 2 EHV charges'!$A:$O,7,0))</f>
        <v/>
      </c>
      <c r="E108" s="133" t="str">
        <f>IFERROR(IF(VLOOKUP($A108,'Annex 2 EHV charges'!$A:$O,8,FALSE)=0,"",VLOOKUP($A108,'Annex 2 EHV charges'!$A:$O,8,FALSE)),"")</f>
        <v/>
      </c>
      <c r="F108" s="134" t="str">
        <f>IFERROR(IF(VLOOKUP($A108,'Annex 2 EHV charges'!$A:$O,9,FALSE)=0,"",VLOOKUP($A108,'Annex 2 EHV charges'!$A:$O,9,FALSE)),"")</f>
        <v/>
      </c>
      <c r="G108" s="133" t="str">
        <f>IFERROR(IF(VLOOKUP($A108,'Annex 2 EHV charges'!$A:$O,10,FALSE)=0,"",VLOOKUP($A108,'Annex 2 EHV charges'!$A:$O,10,FALSE)),"")</f>
        <v/>
      </c>
      <c r="H108" s="133" t="str">
        <f>IFERROR(IF(VLOOKUP($A108,'Annex 2 EHV charges'!$A:$O,11,FALSE)=0,"",VLOOKUP($A108,'Annex 2 EHV charges'!$A:$O,11,FALSE)),"")</f>
        <v/>
      </c>
    </row>
    <row r="109" spans="1:8" ht="30.75" customHeight="1" x14ac:dyDescent="0.2">
      <c r="A109" s="135" t="str">
        <f t="array" ref="A109">IFERROR(INDEX('Annex 2 EHV charges'!#REF!, MATCH(0, IF(ISBLANK('Annex 2 EHV charges'!#REF!),1, COUNTIF(A$4:$A108, 'Annex 2 EHV charges'!#REF!)), 0)),"")</f>
        <v/>
      </c>
      <c r="B109" s="137" t="str">
        <f>IF($A109="","",VLOOKUP($A109,'Annex 2 EHV charges'!$A:$O,2,0))</f>
        <v/>
      </c>
      <c r="C109" s="138" t="str">
        <f>IF($A109="","",VLOOKUP($A109,'Annex 2 EHV charges'!$A:$O,3,0))</f>
        <v/>
      </c>
      <c r="D109" s="135" t="str">
        <f>IF($A109="","",VLOOKUP($A109,'Annex 2 EHV charges'!$A:$O,7,0))</f>
        <v/>
      </c>
      <c r="E109" s="133" t="str">
        <f>IFERROR(IF(VLOOKUP($A109,'Annex 2 EHV charges'!$A:$O,8,FALSE)=0,"",VLOOKUP($A109,'Annex 2 EHV charges'!$A:$O,8,FALSE)),"")</f>
        <v/>
      </c>
      <c r="F109" s="134" t="str">
        <f>IFERROR(IF(VLOOKUP($A109,'Annex 2 EHV charges'!$A:$O,9,FALSE)=0,"",VLOOKUP($A109,'Annex 2 EHV charges'!$A:$O,9,FALSE)),"")</f>
        <v/>
      </c>
      <c r="G109" s="133" t="str">
        <f>IFERROR(IF(VLOOKUP($A109,'Annex 2 EHV charges'!$A:$O,10,FALSE)=0,"",VLOOKUP($A109,'Annex 2 EHV charges'!$A:$O,10,FALSE)),"")</f>
        <v/>
      </c>
      <c r="H109" s="133" t="str">
        <f>IFERROR(IF(VLOOKUP($A109,'Annex 2 EHV charges'!$A:$O,11,FALSE)=0,"",VLOOKUP($A109,'Annex 2 EHV charges'!$A:$O,11,FALSE)),"")</f>
        <v/>
      </c>
    </row>
    <row r="110" spans="1:8" ht="30.75" customHeight="1" x14ac:dyDescent="0.2">
      <c r="A110" s="135" t="str">
        <f t="array" ref="A110">IFERROR(INDEX('Annex 2 EHV charges'!#REF!, MATCH(0, IF(ISBLANK('Annex 2 EHV charges'!#REF!),1, COUNTIF(A$4:$A109, 'Annex 2 EHV charges'!#REF!)), 0)),"")</f>
        <v/>
      </c>
      <c r="B110" s="137" t="str">
        <f>IF($A110="","",VLOOKUP($A110,'Annex 2 EHV charges'!$A:$O,2,0))</f>
        <v/>
      </c>
      <c r="C110" s="138" t="str">
        <f>IF($A110="","",VLOOKUP($A110,'Annex 2 EHV charges'!$A:$O,3,0))</f>
        <v/>
      </c>
      <c r="D110" s="135" t="str">
        <f>IF($A110="","",VLOOKUP($A110,'Annex 2 EHV charges'!$A:$O,7,0))</f>
        <v/>
      </c>
      <c r="E110" s="133" t="str">
        <f>IFERROR(IF(VLOOKUP($A110,'Annex 2 EHV charges'!$A:$O,8,FALSE)=0,"",VLOOKUP($A110,'Annex 2 EHV charges'!$A:$O,8,FALSE)),"")</f>
        <v/>
      </c>
      <c r="F110" s="134" t="str">
        <f>IFERROR(IF(VLOOKUP($A110,'Annex 2 EHV charges'!$A:$O,9,FALSE)=0,"",VLOOKUP($A110,'Annex 2 EHV charges'!$A:$O,9,FALSE)),"")</f>
        <v/>
      </c>
      <c r="G110" s="133" t="str">
        <f>IFERROR(IF(VLOOKUP($A110,'Annex 2 EHV charges'!$A:$O,10,FALSE)=0,"",VLOOKUP($A110,'Annex 2 EHV charges'!$A:$O,10,FALSE)),"")</f>
        <v/>
      </c>
      <c r="H110" s="133" t="str">
        <f>IFERROR(IF(VLOOKUP($A110,'Annex 2 EHV charges'!$A:$O,11,FALSE)=0,"",VLOOKUP($A110,'Annex 2 EHV charges'!$A:$O,11,FALSE)),"")</f>
        <v/>
      </c>
    </row>
    <row r="111" spans="1:8" ht="30.75" customHeight="1" x14ac:dyDescent="0.2">
      <c r="A111" s="135" t="str">
        <f t="array" ref="A111">IFERROR(INDEX('Annex 2 EHV charges'!#REF!, MATCH(0, IF(ISBLANK('Annex 2 EHV charges'!#REF!),1, COUNTIF(A$4:$A110, 'Annex 2 EHV charges'!#REF!)), 0)),"")</f>
        <v/>
      </c>
      <c r="B111" s="137" t="str">
        <f>IF($A111="","",VLOOKUP($A111,'Annex 2 EHV charges'!$A:$O,2,0))</f>
        <v/>
      </c>
      <c r="C111" s="138" t="str">
        <f>IF($A111="","",VLOOKUP($A111,'Annex 2 EHV charges'!$A:$O,3,0))</f>
        <v/>
      </c>
      <c r="D111" s="135" t="str">
        <f>IF($A111="","",VLOOKUP($A111,'Annex 2 EHV charges'!$A:$O,7,0))</f>
        <v/>
      </c>
      <c r="E111" s="133" t="str">
        <f>IFERROR(IF(VLOOKUP($A111,'Annex 2 EHV charges'!$A:$O,8,FALSE)=0,"",VLOOKUP($A111,'Annex 2 EHV charges'!$A:$O,8,FALSE)),"")</f>
        <v/>
      </c>
      <c r="F111" s="134" t="str">
        <f>IFERROR(IF(VLOOKUP($A111,'Annex 2 EHV charges'!$A:$O,9,FALSE)=0,"",VLOOKUP($A111,'Annex 2 EHV charges'!$A:$O,9,FALSE)),"")</f>
        <v/>
      </c>
      <c r="G111" s="133" t="str">
        <f>IFERROR(IF(VLOOKUP($A111,'Annex 2 EHV charges'!$A:$O,10,FALSE)=0,"",VLOOKUP($A111,'Annex 2 EHV charges'!$A:$O,10,FALSE)),"")</f>
        <v/>
      </c>
      <c r="H111" s="133" t="str">
        <f>IFERROR(IF(VLOOKUP($A111,'Annex 2 EHV charges'!$A:$O,11,FALSE)=0,"",VLOOKUP($A111,'Annex 2 EHV charges'!$A:$O,11,FALSE)),"")</f>
        <v/>
      </c>
    </row>
    <row r="112" spans="1:8" ht="30.75" customHeight="1" x14ac:dyDescent="0.2">
      <c r="A112" s="135" t="str">
        <f t="array" ref="A112">IFERROR(INDEX('Annex 2 EHV charges'!#REF!, MATCH(0, IF(ISBLANK('Annex 2 EHV charges'!#REF!),1, COUNTIF(A$4:$A111, 'Annex 2 EHV charges'!#REF!)), 0)),"")</f>
        <v/>
      </c>
      <c r="B112" s="137" t="str">
        <f>IF($A112="","",VLOOKUP($A112,'Annex 2 EHV charges'!$A:$O,2,0))</f>
        <v/>
      </c>
      <c r="C112" s="138" t="str">
        <f>IF($A112="","",VLOOKUP($A112,'Annex 2 EHV charges'!$A:$O,3,0))</f>
        <v/>
      </c>
      <c r="D112" s="135" t="str">
        <f>IF($A112="","",VLOOKUP($A112,'Annex 2 EHV charges'!$A:$O,7,0))</f>
        <v/>
      </c>
      <c r="E112" s="133" t="str">
        <f>IFERROR(IF(VLOOKUP($A112,'Annex 2 EHV charges'!$A:$O,8,FALSE)=0,"",VLOOKUP($A112,'Annex 2 EHV charges'!$A:$O,8,FALSE)),"")</f>
        <v/>
      </c>
      <c r="F112" s="134" t="str">
        <f>IFERROR(IF(VLOOKUP($A112,'Annex 2 EHV charges'!$A:$O,9,FALSE)=0,"",VLOOKUP($A112,'Annex 2 EHV charges'!$A:$O,9,FALSE)),"")</f>
        <v/>
      </c>
      <c r="G112" s="133" t="str">
        <f>IFERROR(IF(VLOOKUP($A112,'Annex 2 EHV charges'!$A:$O,10,FALSE)=0,"",VLOOKUP($A112,'Annex 2 EHV charges'!$A:$O,10,FALSE)),"")</f>
        <v/>
      </c>
      <c r="H112" s="133" t="str">
        <f>IFERROR(IF(VLOOKUP($A112,'Annex 2 EHV charges'!$A:$O,11,FALSE)=0,"",VLOOKUP($A112,'Annex 2 EHV charges'!$A:$O,11,FALSE)),"")</f>
        <v/>
      </c>
    </row>
    <row r="113" spans="1:8" ht="30.75" customHeight="1" x14ac:dyDescent="0.2">
      <c r="A113" s="135" t="str">
        <f t="array" ref="A113">IFERROR(INDEX('Annex 2 EHV charges'!#REF!, MATCH(0, IF(ISBLANK('Annex 2 EHV charges'!#REF!),1, COUNTIF(A$4:$A112, 'Annex 2 EHV charges'!#REF!)), 0)),"")</f>
        <v/>
      </c>
      <c r="B113" s="137" t="str">
        <f>IF($A113="","",VLOOKUP($A113,'Annex 2 EHV charges'!$A:$O,2,0))</f>
        <v/>
      </c>
      <c r="C113" s="138" t="str">
        <f>IF($A113="","",VLOOKUP($A113,'Annex 2 EHV charges'!$A:$O,3,0))</f>
        <v/>
      </c>
      <c r="D113" s="135" t="str">
        <f>IF($A113="","",VLOOKUP($A113,'Annex 2 EHV charges'!$A:$O,7,0))</f>
        <v/>
      </c>
      <c r="E113" s="133" t="str">
        <f>IFERROR(IF(VLOOKUP($A113,'Annex 2 EHV charges'!$A:$O,8,FALSE)=0,"",VLOOKUP($A113,'Annex 2 EHV charges'!$A:$O,8,FALSE)),"")</f>
        <v/>
      </c>
      <c r="F113" s="134" t="str">
        <f>IFERROR(IF(VLOOKUP($A113,'Annex 2 EHV charges'!$A:$O,9,FALSE)=0,"",VLOOKUP($A113,'Annex 2 EHV charges'!$A:$O,9,FALSE)),"")</f>
        <v/>
      </c>
      <c r="G113" s="133" t="str">
        <f>IFERROR(IF(VLOOKUP($A113,'Annex 2 EHV charges'!$A:$O,10,FALSE)=0,"",VLOOKUP($A113,'Annex 2 EHV charges'!$A:$O,10,FALSE)),"")</f>
        <v/>
      </c>
      <c r="H113" s="133" t="str">
        <f>IFERROR(IF(VLOOKUP($A113,'Annex 2 EHV charges'!$A:$O,11,FALSE)=0,"",VLOOKUP($A113,'Annex 2 EHV charges'!$A:$O,11,FALSE)),"")</f>
        <v/>
      </c>
    </row>
    <row r="114" spans="1:8" ht="30.75" customHeight="1" x14ac:dyDescent="0.2">
      <c r="A114" s="135" t="str">
        <f t="array" ref="A114">IFERROR(INDEX('Annex 2 EHV charges'!#REF!, MATCH(0, IF(ISBLANK('Annex 2 EHV charges'!#REF!),1, COUNTIF(A$4:$A113, 'Annex 2 EHV charges'!#REF!)), 0)),"")</f>
        <v/>
      </c>
      <c r="B114" s="137" t="str">
        <f>IF($A114="","",VLOOKUP($A114,'Annex 2 EHV charges'!$A:$O,2,0))</f>
        <v/>
      </c>
      <c r="C114" s="138" t="str">
        <f>IF($A114="","",VLOOKUP($A114,'Annex 2 EHV charges'!$A:$O,3,0))</f>
        <v/>
      </c>
      <c r="D114" s="135" t="str">
        <f>IF($A114="","",VLOOKUP($A114,'Annex 2 EHV charges'!$A:$O,7,0))</f>
        <v/>
      </c>
      <c r="E114" s="133" t="str">
        <f>IFERROR(IF(VLOOKUP($A114,'Annex 2 EHV charges'!$A:$O,8,FALSE)=0,"",VLOOKUP($A114,'Annex 2 EHV charges'!$A:$O,8,FALSE)),"")</f>
        <v/>
      </c>
      <c r="F114" s="134" t="str">
        <f>IFERROR(IF(VLOOKUP($A114,'Annex 2 EHV charges'!$A:$O,9,FALSE)=0,"",VLOOKUP($A114,'Annex 2 EHV charges'!$A:$O,9,FALSE)),"")</f>
        <v/>
      </c>
      <c r="G114" s="133" t="str">
        <f>IFERROR(IF(VLOOKUP($A114,'Annex 2 EHV charges'!$A:$O,10,FALSE)=0,"",VLOOKUP($A114,'Annex 2 EHV charges'!$A:$O,10,FALSE)),"")</f>
        <v/>
      </c>
      <c r="H114" s="133" t="str">
        <f>IFERROR(IF(VLOOKUP($A114,'Annex 2 EHV charges'!$A:$O,11,FALSE)=0,"",VLOOKUP($A114,'Annex 2 EHV charges'!$A:$O,11,FALSE)),"")</f>
        <v/>
      </c>
    </row>
    <row r="115" spans="1:8" ht="30.75" customHeight="1" x14ac:dyDescent="0.2">
      <c r="A115" s="135" t="str">
        <f t="array" ref="A115">IFERROR(INDEX('Annex 2 EHV charges'!#REF!, MATCH(0, IF(ISBLANK('Annex 2 EHV charges'!#REF!),1, COUNTIF(A$4:$A114, 'Annex 2 EHV charges'!#REF!)), 0)),"")</f>
        <v/>
      </c>
      <c r="B115" s="137" t="str">
        <f>IF($A115="","",VLOOKUP($A115,'Annex 2 EHV charges'!$A:$O,2,0))</f>
        <v/>
      </c>
      <c r="C115" s="138" t="str">
        <f>IF($A115="","",VLOOKUP($A115,'Annex 2 EHV charges'!$A:$O,3,0))</f>
        <v/>
      </c>
      <c r="D115" s="135" t="str">
        <f>IF($A115="","",VLOOKUP($A115,'Annex 2 EHV charges'!$A:$O,7,0))</f>
        <v/>
      </c>
      <c r="E115" s="133" t="str">
        <f>IFERROR(IF(VLOOKUP($A115,'Annex 2 EHV charges'!$A:$O,8,FALSE)=0,"",VLOOKUP($A115,'Annex 2 EHV charges'!$A:$O,8,FALSE)),"")</f>
        <v/>
      </c>
      <c r="F115" s="134" t="str">
        <f>IFERROR(IF(VLOOKUP($A115,'Annex 2 EHV charges'!$A:$O,9,FALSE)=0,"",VLOOKUP($A115,'Annex 2 EHV charges'!$A:$O,9,FALSE)),"")</f>
        <v/>
      </c>
      <c r="G115" s="133" t="str">
        <f>IFERROR(IF(VLOOKUP($A115,'Annex 2 EHV charges'!$A:$O,10,FALSE)=0,"",VLOOKUP($A115,'Annex 2 EHV charges'!$A:$O,10,FALSE)),"")</f>
        <v/>
      </c>
      <c r="H115" s="133" t="str">
        <f>IFERROR(IF(VLOOKUP($A115,'Annex 2 EHV charges'!$A:$O,11,FALSE)=0,"",VLOOKUP($A115,'Annex 2 EHV charges'!$A:$O,11,FALSE)),"")</f>
        <v/>
      </c>
    </row>
    <row r="116" spans="1:8" x14ac:dyDescent="0.2">
      <c r="A116" s="135" t="str">
        <f t="array" ref="A116">IFERROR(INDEX('Annex 2 EHV charges'!#REF!, MATCH(0, IF(ISBLANK('Annex 2 EHV charges'!#REF!),1, COUNTIF(A$4:$A115, 'Annex 2 EHV charges'!#REF!)), 0)),"")</f>
        <v/>
      </c>
      <c r="B116" s="137" t="str">
        <f>IF($A116="","",VLOOKUP($A116,'Annex 2 EHV charges'!$A:$O,2,0))</f>
        <v/>
      </c>
      <c r="C116" s="138" t="str">
        <f>IF($A116="","",VLOOKUP($A116,'Annex 2 EHV charges'!$A:$O,3,0))</f>
        <v/>
      </c>
      <c r="D116" s="135" t="str">
        <f>IF($A116="","",VLOOKUP($A116,'Annex 2 EHV charges'!$A:$O,7,0))</f>
        <v/>
      </c>
      <c r="E116" s="133" t="str">
        <f>IFERROR(IF(VLOOKUP($A116,'Annex 2 EHV charges'!$A:$O,8,FALSE)=0,"",VLOOKUP($A116,'Annex 2 EHV charges'!$A:$O,8,FALSE)),"")</f>
        <v/>
      </c>
      <c r="F116" s="134" t="str">
        <f>IFERROR(IF(VLOOKUP($A116,'Annex 2 EHV charges'!$A:$O,9,FALSE)=0,"",VLOOKUP($A116,'Annex 2 EHV charges'!$A:$O,9,FALSE)),"")</f>
        <v/>
      </c>
      <c r="G116" s="133" t="str">
        <f>IFERROR(IF(VLOOKUP($A116,'Annex 2 EHV charges'!$A:$O,10,FALSE)=0,"",VLOOKUP($A116,'Annex 2 EHV charges'!$A:$O,10,FALSE)),"")</f>
        <v/>
      </c>
      <c r="H116" s="133" t="str">
        <f>IFERROR(IF(VLOOKUP($A116,'Annex 2 EHV charges'!$A:$O,11,FALSE)=0,"",VLOOKUP($A116,'Annex 2 EHV charges'!$A:$O,11,FALSE)),"")</f>
        <v/>
      </c>
    </row>
    <row r="117" spans="1:8" x14ac:dyDescent="0.2">
      <c r="A117" s="135" t="str">
        <f t="array" ref="A117">IFERROR(INDEX('Annex 2 EHV charges'!#REF!, MATCH(0, IF(ISBLANK('Annex 2 EHV charges'!#REF!),1, COUNTIF(A$4:$A116, 'Annex 2 EHV charges'!#REF!)), 0)),"")</f>
        <v/>
      </c>
      <c r="B117" s="137" t="str">
        <f>IF($A117="","",VLOOKUP($A117,'Annex 2 EHV charges'!$A:$O,2,0))</f>
        <v/>
      </c>
      <c r="C117" s="138" t="str">
        <f>IF($A117="","",VLOOKUP($A117,'Annex 2 EHV charges'!$A:$O,3,0))</f>
        <v/>
      </c>
      <c r="D117" s="135" t="str">
        <f>IF($A117="","",VLOOKUP($A117,'Annex 2 EHV charges'!$A:$O,7,0))</f>
        <v/>
      </c>
      <c r="E117" s="133" t="str">
        <f>IFERROR(IF(VLOOKUP($A117,'Annex 2 EHV charges'!$A:$O,8,FALSE)=0,"",VLOOKUP($A117,'Annex 2 EHV charges'!$A:$O,8,FALSE)),"")</f>
        <v/>
      </c>
      <c r="F117" s="134" t="str">
        <f>IFERROR(IF(VLOOKUP($A117,'Annex 2 EHV charges'!$A:$O,9,FALSE)=0,"",VLOOKUP($A117,'Annex 2 EHV charges'!$A:$O,9,FALSE)),"")</f>
        <v/>
      </c>
      <c r="G117" s="133" t="str">
        <f>IFERROR(IF(VLOOKUP($A117,'Annex 2 EHV charges'!$A:$O,10,FALSE)=0,"",VLOOKUP($A117,'Annex 2 EHV charges'!$A:$O,10,FALSE)),"")</f>
        <v/>
      </c>
      <c r="H117" s="133" t="str">
        <f>IFERROR(IF(VLOOKUP($A117,'Annex 2 EHV charges'!$A:$O,11,FALSE)=0,"",VLOOKUP($A117,'Annex 2 EHV charges'!$A:$O,11,FALSE)),"")</f>
        <v/>
      </c>
    </row>
    <row r="118" spans="1:8" x14ac:dyDescent="0.2">
      <c r="A118" s="135" t="str">
        <f t="array" ref="A118">IFERROR(INDEX('Annex 2 EHV charges'!#REF!, MATCH(0, IF(ISBLANK('Annex 2 EHV charges'!#REF!),1, COUNTIF(A$4:$A117, 'Annex 2 EHV charges'!#REF!)), 0)),"")</f>
        <v/>
      </c>
      <c r="B118" s="137" t="str">
        <f>IF($A118="","",VLOOKUP($A118,'Annex 2 EHV charges'!$A:$O,2,0))</f>
        <v/>
      </c>
      <c r="C118" s="138" t="str">
        <f>IF($A118="","",VLOOKUP($A118,'Annex 2 EHV charges'!$A:$O,3,0))</f>
        <v/>
      </c>
      <c r="D118" s="135" t="str">
        <f>IF($A118="","",VLOOKUP($A118,'Annex 2 EHV charges'!$A:$O,7,0))</f>
        <v/>
      </c>
      <c r="E118" s="133" t="str">
        <f>IFERROR(IF(VLOOKUP($A118,'Annex 2 EHV charges'!$A:$O,8,FALSE)=0,"",VLOOKUP($A118,'Annex 2 EHV charges'!$A:$O,8,FALSE)),"")</f>
        <v/>
      </c>
      <c r="F118" s="134" t="str">
        <f>IFERROR(IF(VLOOKUP($A118,'Annex 2 EHV charges'!$A:$O,9,FALSE)=0,"",VLOOKUP($A118,'Annex 2 EHV charges'!$A:$O,9,FALSE)),"")</f>
        <v/>
      </c>
      <c r="G118" s="133" t="str">
        <f>IFERROR(IF(VLOOKUP($A118,'Annex 2 EHV charges'!$A:$O,10,FALSE)=0,"",VLOOKUP($A118,'Annex 2 EHV charges'!$A:$O,10,FALSE)),"")</f>
        <v/>
      </c>
      <c r="H118" s="133" t="str">
        <f>IFERROR(IF(VLOOKUP($A118,'Annex 2 EHV charges'!$A:$O,11,FALSE)=0,"",VLOOKUP($A118,'Annex 2 EHV charges'!$A:$O,11,FALSE)),"")</f>
        <v/>
      </c>
    </row>
    <row r="119" spans="1:8" ht="30.75" customHeight="1" x14ac:dyDescent="0.2">
      <c r="A119" s="135" t="str">
        <f t="array" ref="A119">IFERROR(INDEX('Annex 2 EHV charges'!#REF!, MATCH(0, IF(ISBLANK('Annex 2 EHV charges'!#REF!),1, COUNTIF(A$4:$A118, 'Annex 2 EHV charges'!#REF!)), 0)),"")</f>
        <v/>
      </c>
      <c r="B119" s="137" t="str">
        <f>IF($A119="","",VLOOKUP($A119,'Annex 2 EHV charges'!$A:$O,2,0))</f>
        <v/>
      </c>
      <c r="C119" s="138" t="str">
        <f>IF($A119="","",VLOOKUP($A119,'Annex 2 EHV charges'!$A:$O,3,0))</f>
        <v/>
      </c>
      <c r="D119" s="135" t="str">
        <f>IF($A119="","",VLOOKUP($A119,'Annex 2 EHV charges'!$A:$O,7,0))</f>
        <v/>
      </c>
      <c r="E119" s="133" t="str">
        <f>IFERROR(IF(VLOOKUP($A119,'Annex 2 EHV charges'!$A:$O,8,FALSE)=0,"",VLOOKUP($A119,'Annex 2 EHV charges'!$A:$O,8,FALSE)),"")</f>
        <v/>
      </c>
      <c r="F119" s="134" t="str">
        <f>IFERROR(IF(VLOOKUP($A119,'Annex 2 EHV charges'!$A:$O,9,FALSE)=0,"",VLOOKUP($A119,'Annex 2 EHV charges'!$A:$O,9,FALSE)),"")</f>
        <v/>
      </c>
      <c r="G119" s="133" t="str">
        <f>IFERROR(IF(VLOOKUP($A119,'Annex 2 EHV charges'!$A:$O,10,FALSE)=0,"",VLOOKUP($A119,'Annex 2 EHV charges'!$A:$O,10,FALSE)),"")</f>
        <v/>
      </c>
      <c r="H119" s="133" t="str">
        <f>IFERROR(IF(VLOOKUP($A119,'Annex 2 EHV charges'!$A:$O,11,FALSE)=0,"",VLOOKUP($A119,'Annex 2 EHV charges'!$A:$O,11,FALSE)),"")</f>
        <v/>
      </c>
    </row>
    <row r="120" spans="1:8" ht="30.75" customHeight="1" x14ac:dyDescent="0.2">
      <c r="A120" s="135" t="str">
        <f t="array" ref="A120">IFERROR(INDEX('Annex 2 EHV charges'!#REF!, MATCH(0, IF(ISBLANK('Annex 2 EHV charges'!#REF!),1, COUNTIF(A$4:$A119, 'Annex 2 EHV charges'!#REF!)), 0)),"")</f>
        <v/>
      </c>
      <c r="B120" s="137" t="str">
        <f>IF($A120="","",VLOOKUP($A120,'Annex 2 EHV charges'!$A:$O,2,0))</f>
        <v/>
      </c>
      <c r="C120" s="138" t="str">
        <f>IF($A120="","",VLOOKUP($A120,'Annex 2 EHV charges'!$A:$O,3,0))</f>
        <v/>
      </c>
      <c r="D120" s="135" t="str">
        <f>IF($A120="","",VLOOKUP($A120,'Annex 2 EHV charges'!$A:$O,7,0))</f>
        <v/>
      </c>
      <c r="E120" s="133" t="str">
        <f>IFERROR(IF(VLOOKUP($A120,'Annex 2 EHV charges'!$A:$O,8,FALSE)=0,"",VLOOKUP($A120,'Annex 2 EHV charges'!$A:$O,8,FALSE)),"")</f>
        <v/>
      </c>
      <c r="F120" s="134" t="str">
        <f>IFERROR(IF(VLOOKUP($A120,'Annex 2 EHV charges'!$A:$O,9,FALSE)=0,"",VLOOKUP($A120,'Annex 2 EHV charges'!$A:$O,9,FALSE)),"")</f>
        <v/>
      </c>
      <c r="G120" s="133" t="str">
        <f>IFERROR(IF(VLOOKUP($A120,'Annex 2 EHV charges'!$A:$O,10,FALSE)=0,"",VLOOKUP($A120,'Annex 2 EHV charges'!$A:$O,10,FALSE)),"")</f>
        <v/>
      </c>
      <c r="H120" s="133" t="str">
        <f>IFERROR(IF(VLOOKUP($A120,'Annex 2 EHV charges'!$A:$O,11,FALSE)=0,"",VLOOKUP($A120,'Annex 2 EHV charges'!$A:$O,11,FALSE)),"")</f>
        <v/>
      </c>
    </row>
    <row r="121" spans="1:8" ht="30.75" customHeight="1" x14ac:dyDescent="0.2">
      <c r="A121" s="135" t="str">
        <f t="array" ref="A121">IFERROR(INDEX('Annex 2 EHV charges'!#REF!, MATCH(0, IF(ISBLANK('Annex 2 EHV charges'!#REF!),1, COUNTIF(A$4:$A120, 'Annex 2 EHV charges'!#REF!)), 0)),"")</f>
        <v/>
      </c>
      <c r="B121" s="137" t="str">
        <f>IF($A121="","",VLOOKUP($A121,'Annex 2 EHV charges'!$A:$O,2,0))</f>
        <v/>
      </c>
      <c r="C121" s="138" t="str">
        <f>IF($A121="","",VLOOKUP($A121,'Annex 2 EHV charges'!$A:$O,3,0))</f>
        <v/>
      </c>
      <c r="D121" s="135" t="str">
        <f>IF($A121="","",VLOOKUP($A121,'Annex 2 EHV charges'!$A:$O,7,0))</f>
        <v/>
      </c>
      <c r="E121" s="133" t="str">
        <f>IFERROR(IF(VLOOKUP($A121,'Annex 2 EHV charges'!$A:$O,8,FALSE)=0,"",VLOOKUP($A121,'Annex 2 EHV charges'!$A:$O,8,FALSE)),"")</f>
        <v/>
      </c>
      <c r="F121" s="134" t="str">
        <f>IFERROR(IF(VLOOKUP($A121,'Annex 2 EHV charges'!$A:$O,9,FALSE)=0,"",VLOOKUP($A121,'Annex 2 EHV charges'!$A:$O,9,FALSE)),"")</f>
        <v/>
      </c>
      <c r="G121" s="133" t="str">
        <f>IFERROR(IF(VLOOKUP($A121,'Annex 2 EHV charges'!$A:$O,10,FALSE)=0,"",VLOOKUP($A121,'Annex 2 EHV charges'!$A:$O,10,FALSE)),"")</f>
        <v/>
      </c>
      <c r="H121" s="133" t="str">
        <f>IFERROR(IF(VLOOKUP($A121,'Annex 2 EHV charges'!$A:$O,11,FALSE)=0,"",VLOOKUP($A121,'Annex 2 EHV charges'!$A:$O,11,FALSE)),"")</f>
        <v/>
      </c>
    </row>
    <row r="122" spans="1:8" ht="30.75" customHeight="1" x14ac:dyDescent="0.2">
      <c r="A122" s="135" t="str">
        <f t="array" ref="A122">IFERROR(INDEX('Annex 2 EHV charges'!#REF!, MATCH(0, IF(ISBLANK('Annex 2 EHV charges'!#REF!),1, COUNTIF(A$4:$A121, 'Annex 2 EHV charges'!#REF!)), 0)),"")</f>
        <v/>
      </c>
      <c r="B122" s="137" t="str">
        <f>IF($A122="","",VLOOKUP($A122,'Annex 2 EHV charges'!$A:$O,2,0))</f>
        <v/>
      </c>
      <c r="C122" s="138" t="str">
        <f>IF($A122="","",VLOOKUP($A122,'Annex 2 EHV charges'!$A:$O,3,0))</f>
        <v/>
      </c>
      <c r="D122" s="135" t="str">
        <f>IF($A122="","",VLOOKUP($A122,'Annex 2 EHV charges'!$A:$O,7,0))</f>
        <v/>
      </c>
      <c r="E122" s="133" t="str">
        <f>IFERROR(IF(VLOOKUP($A122,'Annex 2 EHV charges'!$A:$O,8,FALSE)=0,"",VLOOKUP($A122,'Annex 2 EHV charges'!$A:$O,8,FALSE)),"")</f>
        <v/>
      </c>
      <c r="F122" s="134" t="str">
        <f>IFERROR(IF(VLOOKUP($A122,'Annex 2 EHV charges'!$A:$O,9,FALSE)=0,"",VLOOKUP($A122,'Annex 2 EHV charges'!$A:$O,9,FALSE)),"")</f>
        <v/>
      </c>
      <c r="G122" s="133" t="str">
        <f>IFERROR(IF(VLOOKUP($A122,'Annex 2 EHV charges'!$A:$O,10,FALSE)=0,"",VLOOKUP($A122,'Annex 2 EHV charges'!$A:$O,10,FALSE)),"")</f>
        <v/>
      </c>
      <c r="H122" s="133" t="str">
        <f>IFERROR(IF(VLOOKUP($A122,'Annex 2 EHV charges'!$A:$O,11,FALSE)=0,"",VLOOKUP($A122,'Annex 2 EHV charges'!$A:$O,11,FALSE)),"")</f>
        <v/>
      </c>
    </row>
    <row r="123" spans="1:8" ht="30.75" customHeight="1" x14ac:dyDescent="0.2">
      <c r="A123" s="135" t="str">
        <f t="array" ref="A123">IFERROR(INDEX('Annex 2 EHV charges'!#REF!, MATCH(0, IF(ISBLANK('Annex 2 EHV charges'!#REF!),1, COUNTIF(A$4:$A122, 'Annex 2 EHV charges'!#REF!)), 0)),"")</f>
        <v/>
      </c>
      <c r="B123" s="137" t="str">
        <f>IF($A123="","",VLOOKUP($A123,'Annex 2 EHV charges'!$A:$O,2,0))</f>
        <v/>
      </c>
      <c r="C123" s="138" t="str">
        <f>IF($A123="","",VLOOKUP($A123,'Annex 2 EHV charges'!$A:$O,3,0))</f>
        <v/>
      </c>
      <c r="D123" s="135" t="str">
        <f>IF($A123="","",VLOOKUP($A123,'Annex 2 EHV charges'!$A:$O,7,0))</f>
        <v/>
      </c>
      <c r="E123" s="133" t="str">
        <f>IFERROR(IF(VLOOKUP($A123,'Annex 2 EHV charges'!$A:$O,8,FALSE)=0,"",VLOOKUP($A123,'Annex 2 EHV charges'!$A:$O,8,FALSE)),"")</f>
        <v/>
      </c>
      <c r="F123" s="134" t="str">
        <f>IFERROR(IF(VLOOKUP($A123,'Annex 2 EHV charges'!$A:$O,9,FALSE)=0,"",VLOOKUP($A123,'Annex 2 EHV charges'!$A:$O,9,FALSE)),"")</f>
        <v/>
      </c>
      <c r="G123" s="133" t="str">
        <f>IFERROR(IF(VLOOKUP($A123,'Annex 2 EHV charges'!$A:$O,10,FALSE)=0,"",VLOOKUP($A123,'Annex 2 EHV charges'!$A:$O,10,FALSE)),"")</f>
        <v/>
      </c>
      <c r="H123" s="133" t="str">
        <f>IFERROR(IF(VLOOKUP($A123,'Annex 2 EHV charges'!$A:$O,11,FALSE)=0,"",VLOOKUP($A123,'Annex 2 EHV charges'!$A:$O,11,FALSE)),"")</f>
        <v/>
      </c>
    </row>
    <row r="124" spans="1:8" ht="30.75" customHeight="1" x14ac:dyDescent="0.2">
      <c r="A124" s="135" t="str">
        <f t="array" ref="A124">IFERROR(INDEX('Annex 2 EHV charges'!#REF!, MATCH(0, IF(ISBLANK('Annex 2 EHV charges'!#REF!),1, COUNTIF(A$4:$A123, 'Annex 2 EHV charges'!#REF!)), 0)),"")</f>
        <v/>
      </c>
      <c r="B124" s="137" t="str">
        <f>IF($A124="","",VLOOKUP($A124,'Annex 2 EHV charges'!$A:$O,2,0))</f>
        <v/>
      </c>
      <c r="C124" s="138" t="str">
        <f>IF($A124="","",VLOOKUP($A124,'Annex 2 EHV charges'!$A:$O,3,0))</f>
        <v/>
      </c>
      <c r="D124" s="135" t="str">
        <f>IF($A124="","",VLOOKUP($A124,'Annex 2 EHV charges'!$A:$O,7,0))</f>
        <v/>
      </c>
      <c r="E124" s="133" t="str">
        <f>IFERROR(IF(VLOOKUP($A124,'Annex 2 EHV charges'!$A:$O,8,FALSE)=0,"",VLOOKUP($A124,'Annex 2 EHV charges'!$A:$O,8,FALSE)),"")</f>
        <v/>
      </c>
      <c r="F124" s="134" t="str">
        <f>IFERROR(IF(VLOOKUP($A124,'Annex 2 EHV charges'!$A:$O,9,FALSE)=0,"",VLOOKUP($A124,'Annex 2 EHV charges'!$A:$O,9,FALSE)),"")</f>
        <v/>
      </c>
      <c r="G124" s="133" t="str">
        <f>IFERROR(IF(VLOOKUP($A124,'Annex 2 EHV charges'!$A:$O,10,FALSE)=0,"",VLOOKUP($A124,'Annex 2 EHV charges'!$A:$O,10,FALSE)),"")</f>
        <v/>
      </c>
      <c r="H124" s="133" t="str">
        <f>IFERROR(IF(VLOOKUP($A124,'Annex 2 EHV charges'!$A:$O,11,FALSE)=0,"",VLOOKUP($A124,'Annex 2 EHV charges'!$A:$O,11,FALSE)),"")</f>
        <v/>
      </c>
    </row>
    <row r="125" spans="1:8" ht="30.75" customHeight="1" x14ac:dyDescent="0.2">
      <c r="A125" s="135" t="str">
        <f t="array" ref="A125">IFERROR(INDEX('Annex 2 EHV charges'!#REF!, MATCH(0, IF(ISBLANK('Annex 2 EHV charges'!#REF!),1, COUNTIF(A$4:$A124, 'Annex 2 EHV charges'!#REF!)), 0)),"")</f>
        <v/>
      </c>
      <c r="B125" s="137" t="str">
        <f>IF($A125="","",VLOOKUP($A125,'Annex 2 EHV charges'!$A:$O,2,0))</f>
        <v/>
      </c>
      <c r="C125" s="138" t="str">
        <f>IF($A125="","",VLOOKUP($A125,'Annex 2 EHV charges'!$A:$O,3,0))</f>
        <v/>
      </c>
      <c r="D125" s="135" t="str">
        <f>IF($A125="","",VLOOKUP($A125,'Annex 2 EHV charges'!$A:$O,7,0))</f>
        <v/>
      </c>
      <c r="E125" s="133" t="str">
        <f>IFERROR(IF(VLOOKUP($A125,'Annex 2 EHV charges'!$A:$O,8,FALSE)=0,"",VLOOKUP($A125,'Annex 2 EHV charges'!$A:$O,8,FALSE)),"")</f>
        <v/>
      </c>
      <c r="F125" s="134" t="str">
        <f>IFERROR(IF(VLOOKUP($A125,'Annex 2 EHV charges'!$A:$O,9,FALSE)=0,"",VLOOKUP($A125,'Annex 2 EHV charges'!$A:$O,9,FALSE)),"")</f>
        <v/>
      </c>
      <c r="G125" s="133" t="str">
        <f>IFERROR(IF(VLOOKUP($A125,'Annex 2 EHV charges'!$A:$O,10,FALSE)=0,"",VLOOKUP($A125,'Annex 2 EHV charges'!$A:$O,10,FALSE)),"")</f>
        <v/>
      </c>
      <c r="H125" s="133" t="str">
        <f>IFERROR(IF(VLOOKUP($A125,'Annex 2 EHV charges'!$A:$O,11,FALSE)=0,"",VLOOKUP($A125,'Annex 2 EHV charges'!$A:$O,11,FALSE)),"")</f>
        <v/>
      </c>
    </row>
    <row r="126" spans="1:8" ht="30.75" customHeight="1" x14ac:dyDescent="0.2">
      <c r="A126" s="135" t="str">
        <f t="array" ref="A126">IFERROR(INDEX('Annex 2 EHV charges'!#REF!, MATCH(0, IF(ISBLANK('Annex 2 EHV charges'!#REF!),1, COUNTIF(A$4:$A125, 'Annex 2 EHV charges'!#REF!)), 0)),"")</f>
        <v/>
      </c>
      <c r="B126" s="137" t="str">
        <f>IF($A126="","",VLOOKUP($A126,'Annex 2 EHV charges'!$A:$O,2,0))</f>
        <v/>
      </c>
      <c r="C126" s="138" t="str">
        <f>IF($A126="","",VLOOKUP($A126,'Annex 2 EHV charges'!$A:$O,3,0))</f>
        <v/>
      </c>
      <c r="D126" s="135" t="str">
        <f>IF($A126="","",VLOOKUP($A126,'Annex 2 EHV charges'!$A:$O,7,0))</f>
        <v/>
      </c>
      <c r="E126" s="133" t="str">
        <f>IFERROR(IF(VLOOKUP($A126,'Annex 2 EHV charges'!$A:$O,8,FALSE)=0,"",VLOOKUP($A126,'Annex 2 EHV charges'!$A:$O,8,FALSE)),"")</f>
        <v/>
      </c>
      <c r="F126" s="134" t="str">
        <f>IFERROR(IF(VLOOKUP($A126,'Annex 2 EHV charges'!$A:$O,9,FALSE)=0,"",VLOOKUP($A126,'Annex 2 EHV charges'!$A:$O,9,FALSE)),"")</f>
        <v/>
      </c>
      <c r="G126" s="133" t="str">
        <f>IFERROR(IF(VLOOKUP($A126,'Annex 2 EHV charges'!$A:$O,10,FALSE)=0,"",VLOOKUP($A126,'Annex 2 EHV charges'!$A:$O,10,FALSE)),"")</f>
        <v/>
      </c>
      <c r="H126" s="133" t="str">
        <f>IFERROR(IF(VLOOKUP($A126,'Annex 2 EHV charges'!$A:$O,11,FALSE)=0,"",VLOOKUP($A126,'Annex 2 EHV charges'!$A:$O,11,FALSE)),"")</f>
        <v/>
      </c>
    </row>
    <row r="127" spans="1:8" ht="30.75" customHeight="1" x14ac:dyDescent="0.2">
      <c r="A127" s="135" t="str">
        <f t="array" ref="A127">IFERROR(INDEX('Annex 2 EHV charges'!#REF!, MATCH(0, IF(ISBLANK('Annex 2 EHV charges'!#REF!),1, COUNTIF(A$4:$A126, 'Annex 2 EHV charges'!#REF!)), 0)),"")</f>
        <v/>
      </c>
      <c r="B127" s="137" t="str">
        <f>IF($A127="","",VLOOKUP($A127,'Annex 2 EHV charges'!$A:$O,2,0))</f>
        <v/>
      </c>
      <c r="C127" s="138" t="str">
        <f>IF($A127="","",VLOOKUP($A127,'Annex 2 EHV charges'!$A:$O,3,0))</f>
        <v/>
      </c>
      <c r="D127" s="135" t="str">
        <f>IF($A127="","",VLOOKUP($A127,'Annex 2 EHV charges'!$A:$O,7,0))</f>
        <v/>
      </c>
      <c r="E127" s="133" t="str">
        <f>IFERROR(IF(VLOOKUP($A127,'Annex 2 EHV charges'!$A:$O,8,FALSE)=0,"",VLOOKUP($A127,'Annex 2 EHV charges'!$A:$O,8,FALSE)),"")</f>
        <v/>
      </c>
      <c r="F127" s="134" t="str">
        <f>IFERROR(IF(VLOOKUP($A127,'Annex 2 EHV charges'!$A:$O,9,FALSE)=0,"",VLOOKUP($A127,'Annex 2 EHV charges'!$A:$O,9,FALSE)),"")</f>
        <v/>
      </c>
      <c r="G127" s="133" t="str">
        <f>IFERROR(IF(VLOOKUP($A127,'Annex 2 EHV charges'!$A:$O,10,FALSE)=0,"",VLOOKUP($A127,'Annex 2 EHV charges'!$A:$O,10,FALSE)),"")</f>
        <v/>
      </c>
      <c r="H127" s="133" t="str">
        <f>IFERROR(IF(VLOOKUP($A127,'Annex 2 EHV charges'!$A:$O,11,FALSE)=0,"",VLOOKUP($A127,'Annex 2 EHV charges'!$A:$O,11,FALSE)),"")</f>
        <v/>
      </c>
    </row>
    <row r="128" spans="1:8" ht="30.75" customHeight="1" x14ac:dyDescent="0.2">
      <c r="A128" s="135" t="str">
        <f t="array" ref="A128">IFERROR(INDEX('Annex 2 EHV charges'!#REF!, MATCH(0, IF(ISBLANK('Annex 2 EHV charges'!#REF!),1, COUNTIF(A$4:$A127, 'Annex 2 EHV charges'!#REF!)), 0)),"")</f>
        <v/>
      </c>
      <c r="B128" s="137" t="str">
        <f>IF($A128="","",VLOOKUP($A128,'Annex 2 EHV charges'!$A:$O,2,0))</f>
        <v/>
      </c>
      <c r="C128" s="138" t="str">
        <f>IF($A128="","",VLOOKUP($A128,'Annex 2 EHV charges'!$A:$O,3,0))</f>
        <v/>
      </c>
      <c r="D128" s="135" t="str">
        <f>IF($A128="","",VLOOKUP($A128,'Annex 2 EHV charges'!$A:$O,7,0))</f>
        <v/>
      </c>
      <c r="E128" s="133" t="str">
        <f>IFERROR(IF(VLOOKUP($A128,'Annex 2 EHV charges'!$A:$O,8,FALSE)=0,"",VLOOKUP($A128,'Annex 2 EHV charges'!$A:$O,8,FALSE)),"")</f>
        <v/>
      </c>
      <c r="F128" s="134" t="str">
        <f>IFERROR(IF(VLOOKUP($A128,'Annex 2 EHV charges'!$A:$O,9,FALSE)=0,"",VLOOKUP($A128,'Annex 2 EHV charges'!$A:$O,9,FALSE)),"")</f>
        <v/>
      </c>
      <c r="G128" s="133" t="str">
        <f>IFERROR(IF(VLOOKUP($A128,'Annex 2 EHV charges'!$A:$O,10,FALSE)=0,"",VLOOKUP($A128,'Annex 2 EHV charges'!$A:$O,10,FALSE)),"")</f>
        <v/>
      </c>
      <c r="H128" s="133" t="str">
        <f>IFERROR(IF(VLOOKUP($A128,'Annex 2 EHV charges'!$A:$O,11,FALSE)=0,"",VLOOKUP($A128,'Annex 2 EHV charges'!$A:$O,11,FALSE)),"")</f>
        <v/>
      </c>
    </row>
    <row r="129" spans="1:8" x14ac:dyDescent="0.2">
      <c r="A129" s="135" t="str">
        <f t="array" ref="A129">IFERROR(INDEX('Annex 2 EHV charges'!#REF!, MATCH(0, IF(ISBLANK('Annex 2 EHV charges'!#REF!),1, COUNTIF(A$4:$A128, 'Annex 2 EHV charges'!#REF!)), 0)),"")</f>
        <v/>
      </c>
      <c r="B129" s="137" t="str">
        <f>IF($A129="","",VLOOKUP($A129,'Annex 2 EHV charges'!$A:$O,2,0))</f>
        <v/>
      </c>
      <c r="C129" s="138" t="str">
        <f>IF($A129="","",VLOOKUP($A129,'Annex 2 EHV charges'!$A:$O,3,0))</f>
        <v/>
      </c>
      <c r="D129" s="135" t="str">
        <f>IF($A129="","",VLOOKUP($A129,'Annex 2 EHV charges'!$A:$O,7,0))</f>
        <v/>
      </c>
      <c r="E129" s="133" t="str">
        <f>IFERROR(IF(VLOOKUP($A129,'Annex 2 EHV charges'!$A:$O,8,FALSE)=0,"",VLOOKUP($A129,'Annex 2 EHV charges'!$A:$O,8,FALSE)),"")</f>
        <v/>
      </c>
      <c r="F129" s="134" t="str">
        <f>IFERROR(IF(VLOOKUP($A129,'Annex 2 EHV charges'!$A:$O,9,FALSE)=0,"",VLOOKUP($A129,'Annex 2 EHV charges'!$A:$O,9,FALSE)),"")</f>
        <v/>
      </c>
      <c r="G129" s="133" t="str">
        <f>IFERROR(IF(VLOOKUP($A129,'Annex 2 EHV charges'!$A:$O,10,FALSE)=0,"",VLOOKUP($A129,'Annex 2 EHV charges'!$A:$O,10,FALSE)),"")</f>
        <v/>
      </c>
      <c r="H129" s="133" t="str">
        <f>IFERROR(IF(VLOOKUP($A129,'Annex 2 EHV charges'!$A:$O,11,FALSE)=0,"",VLOOKUP($A129,'Annex 2 EHV charges'!$A:$O,11,FALSE)),"")</f>
        <v/>
      </c>
    </row>
    <row r="130" spans="1:8" x14ac:dyDescent="0.2">
      <c r="A130" s="135" t="str">
        <f t="array" ref="A130">IFERROR(INDEX('Annex 2 EHV charges'!#REF!, MATCH(0, IF(ISBLANK('Annex 2 EHV charges'!#REF!),1, COUNTIF(A$4:$A129, 'Annex 2 EHV charges'!#REF!)), 0)),"")</f>
        <v/>
      </c>
      <c r="B130" s="137" t="str">
        <f>IF($A130="","",VLOOKUP($A130,'Annex 2 EHV charges'!$A:$O,2,0))</f>
        <v/>
      </c>
      <c r="C130" s="138" t="str">
        <f>IF($A130="","",VLOOKUP($A130,'Annex 2 EHV charges'!$A:$O,3,0))</f>
        <v/>
      </c>
      <c r="D130" s="135" t="str">
        <f>IF($A130="","",VLOOKUP($A130,'Annex 2 EHV charges'!$A:$O,7,0))</f>
        <v/>
      </c>
      <c r="E130" s="133" t="str">
        <f>IFERROR(IF(VLOOKUP($A130,'Annex 2 EHV charges'!$A:$O,8,FALSE)=0,"",VLOOKUP($A130,'Annex 2 EHV charges'!$A:$O,8,FALSE)),"")</f>
        <v/>
      </c>
      <c r="F130" s="134" t="str">
        <f>IFERROR(IF(VLOOKUP($A130,'Annex 2 EHV charges'!$A:$O,9,FALSE)=0,"",VLOOKUP($A130,'Annex 2 EHV charges'!$A:$O,9,FALSE)),"")</f>
        <v/>
      </c>
      <c r="G130" s="133" t="str">
        <f>IFERROR(IF(VLOOKUP($A130,'Annex 2 EHV charges'!$A:$O,10,FALSE)=0,"",VLOOKUP($A130,'Annex 2 EHV charges'!$A:$O,10,FALSE)),"")</f>
        <v/>
      </c>
      <c r="H130" s="133" t="str">
        <f>IFERROR(IF(VLOOKUP($A130,'Annex 2 EHV charges'!$A:$O,11,FALSE)=0,"",VLOOKUP($A130,'Annex 2 EHV charges'!$A:$O,11,FALSE)),"")</f>
        <v/>
      </c>
    </row>
    <row r="131" spans="1:8" ht="30.75" customHeight="1" x14ac:dyDescent="0.2">
      <c r="A131" s="135" t="str">
        <f t="array" ref="A131">IFERROR(INDEX('Annex 2 EHV charges'!#REF!, MATCH(0, IF(ISBLANK('Annex 2 EHV charges'!#REF!),1, COUNTIF(A$4:$A130, 'Annex 2 EHV charges'!#REF!)), 0)),"")</f>
        <v/>
      </c>
      <c r="B131" s="137" t="str">
        <f>IF($A131="","",VLOOKUP($A131,'Annex 2 EHV charges'!$A:$O,2,0))</f>
        <v/>
      </c>
      <c r="C131" s="138" t="str">
        <f>IF($A131="","",VLOOKUP($A131,'Annex 2 EHV charges'!$A:$O,3,0))</f>
        <v/>
      </c>
      <c r="D131" s="135" t="str">
        <f>IF($A131="","",VLOOKUP($A131,'Annex 2 EHV charges'!$A:$O,7,0))</f>
        <v/>
      </c>
      <c r="E131" s="133" t="str">
        <f>IFERROR(IF(VLOOKUP($A131,'Annex 2 EHV charges'!$A:$O,8,FALSE)=0,"",VLOOKUP($A131,'Annex 2 EHV charges'!$A:$O,8,FALSE)),"")</f>
        <v/>
      </c>
      <c r="F131" s="134" t="str">
        <f>IFERROR(IF(VLOOKUP($A131,'Annex 2 EHV charges'!$A:$O,9,FALSE)=0,"",VLOOKUP($A131,'Annex 2 EHV charges'!$A:$O,9,FALSE)),"")</f>
        <v/>
      </c>
      <c r="G131" s="133" t="str">
        <f>IFERROR(IF(VLOOKUP($A131,'Annex 2 EHV charges'!$A:$O,10,FALSE)=0,"",VLOOKUP($A131,'Annex 2 EHV charges'!$A:$O,10,FALSE)),"")</f>
        <v/>
      </c>
      <c r="H131" s="133" t="str">
        <f>IFERROR(IF(VLOOKUP($A131,'Annex 2 EHV charges'!$A:$O,11,FALSE)=0,"",VLOOKUP($A131,'Annex 2 EHV charges'!$A:$O,11,FALSE)),"")</f>
        <v/>
      </c>
    </row>
    <row r="132" spans="1:8" ht="30.75" customHeight="1" x14ac:dyDescent="0.2">
      <c r="A132" s="135" t="str">
        <f t="array" ref="A132">IFERROR(INDEX('Annex 2 EHV charges'!#REF!, MATCH(0, IF(ISBLANK('Annex 2 EHV charges'!#REF!),1, COUNTIF(A$4:$A131, 'Annex 2 EHV charges'!#REF!)), 0)),"")</f>
        <v/>
      </c>
      <c r="B132" s="137" t="str">
        <f>IF($A132="","",VLOOKUP($A132,'Annex 2 EHV charges'!$A:$O,2,0))</f>
        <v/>
      </c>
      <c r="C132" s="138" t="str">
        <f>IF($A132="","",VLOOKUP($A132,'Annex 2 EHV charges'!$A:$O,3,0))</f>
        <v/>
      </c>
      <c r="D132" s="135" t="str">
        <f>IF($A132="","",VLOOKUP($A132,'Annex 2 EHV charges'!$A:$O,7,0))</f>
        <v/>
      </c>
      <c r="E132" s="133" t="str">
        <f>IFERROR(IF(VLOOKUP($A132,'Annex 2 EHV charges'!$A:$O,8,FALSE)=0,"",VLOOKUP($A132,'Annex 2 EHV charges'!$A:$O,8,FALSE)),"")</f>
        <v/>
      </c>
      <c r="F132" s="134" t="str">
        <f>IFERROR(IF(VLOOKUP($A132,'Annex 2 EHV charges'!$A:$O,9,FALSE)=0,"",VLOOKUP($A132,'Annex 2 EHV charges'!$A:$O,9,FALSE)),"")</f>
        <v/>
      </c>
      <c r="G132" s="133" t="str">
        <f>IFERROR(IF(VLOOKUP($A132,'Annex 2 EHV charges'!$A:$O,10,FALSE)=0,"",VLOOKUP($A132,'Annex 2 EHV charges'!$A:$O,10,FALSE)),"")</f>
        <v/>
      </c>
      <c r="H132" s="133" t="str">
        <f>IFERROR(IF(VLOOKUP($A132,'Annex 2 EHV charges'!$A:$O,11,FALSE)=0,"",VLOOKUP($A132,'Annex 2 EHV charges'!$A:$O,11,FALSE)),"")</f>
        <v/>
      </c>
    </row>
    <row r="133" spans="1:8" ht="30.75" customHeight="1" x14ac:dyDescent="0.2">
      <c r="A133" s="135" t="str">
        <f t="array" ref="A133">IFERROR(INDEX('Annex 2 EHV charges'!#REF!, MATCH(0, IF(ISBLANK('Annex 2 EHV charges'!#REF!),1, COUNTIF(A$4:$A132, 'Annex 2 EHV charges'!#REF!)), 0)),"")</f>
        <v/>
      </c>
      <c r="B133" s="137" t="str">
        <f>IF($A133="","",VLOOKUP($A133,'Annex 2 EHV charges'!$A:$O,2,0))</f>
        <v/>
      </c>
      <c r="C133" s="138" t="str">
        <f>IF($A133="","",VLOOKUP($A133,'Annex 2 EHV charges'!$A:$O,3,0))</f>
        <v/>
      </c>
      <c r="D133" s="135" t="str">
        <f>IF($A133="","",VLOOKUP($A133,'Annex 2 EHV charges'!$A:$O,7,0))</f>
        <v/>
      </c>
      <c r="E133" s="133" t="str">
        <f>IFERROR(IF(VLOOKUP($A133,'Annex 2 EHV charges'!$A:$O,8,FALSE)=0,"",VLOOKUP($A133,'Annex 2 EHV charges'!$A:$O,8,FALSE)),"")</f>
        <v/>
      </c>
      <c r="F133" s="134" t="str">
        <f>IFERROR(IF(VLOOKUP($A133,'Annex 2 EHV charges'!$A:$O,9,FALSE)=0,"",VLOOKUP($A133,'Annex 2 EHV charges'!$A:$O,9,FALSE)),"")</f>
        <v/>
      </c>
      <c r="G133" s="133" t="str">
        <f>IFERROR(IF(VLOOKUP($A133,'Annex 2 EHV charges'!$A:$O,10,FALSE)=0,"",VLOOKUP($A133,'Annex 2 EHV charges'!$A:$O,10,FALSE)),"")</f>
        <v/>
      </c>
      <c r="H133" s="133" t="str">
        <f>IFERROR(IF(VLOOKUP($A133,'Annex 2 EHV charges'!$A:$O,11,FALSE)=0,"",VLOOKUP($A133,'Annex 2 EHV charges'!$A:$O,11,FALSE)),"")</f>
        <v/>
      </c>
    </row>
    <row r="134" spans="1:8" ht="30.75" customHeight="1" x14ac:dyDescent="0.2">
      <c r="A134" s="135" t="str">
        <f t="array" ref="A134">IFERROR(INDEX('Annex 2 EHV charges'!#REF!, MATCH(0, IF(ISBLANK('Annex 2 EHV charges'!#REF!),1, COUNTIF(A$4:$A133, 'Annex 2 EHV charges'!#REF!)), 0)),"")</f>
        <v/>
      </c>
      <c r="B134" s="137" t="str">
        <f>IF($A134="","",VLOOKUP($A134,'Annex 2 EHV charges'!$A:$O,2,0))</f>
        <v/>
      </c>
      <c r="C134" s="138" t="str">
        <f>IF($A134="","",VLOOKUP($A134,'Annex 2 EHV charges'!$A:$O,3,0))</f>
        <v/>
      </c>
      <c r="D134" s="135" t="str">
        <f>IF($A134="","",VLOOKUP($A134,'Annex 2 EHV charges'!$A:$O,7,0))</f>
        <v/>
      </c>
      <c r="E134" s="133" t="str">
        <f>IFERROR(IF(VLOOKUP($A134,'Annex 2 EHV charges'!$A:$O,8,FALSE)=0,"",VLOOKUP($A134,'Annex 2 EHV charges'!$A:$O,8,FALSE)),"")</f>
        <v/>
      </c>
      <c r="F134" s="134" t="str">
        <f>IFERROR(IF(VLOOKUP($A134,'Annex 2 EHV charges'!$A:$O,9,FALSE)=0,"",VLOOKUP($A134,'Annex 2 EHV charges'!$A:$O,9,FALSE)),"")</f>
        <v/>
      </c>
      <c r="G134" s="133" t="str">
        <f>IFERROR(IF(VLOOKUP($A134,'Annex 2 EHV charges'!$A:$O,10,FALSE)=0,"",VLOOKUP($A134,'Annex 2 EHV charges'!$A:$O,10,FALSE)),"")</f>
        <v/>
      </c>
      <c r="H134" s="133" t="str">
        <f>IFERROR(IF(VLOOKUP($A134,'Annex 2 EHV charges'!$A:$O,11,FALSE)=0,"",VLOOKUP($A134,'Annex 2 EHV charges'!$A:$O,11,FALSE)),"")</f>
        <v/>
      </c>
    </row>
    <row r="135" spans="1:8" ht="30.75" customHeight="1" x14ac:dyDescent="0.2">
      <c r="A135" s="135" t="str">
        <f t="array" ref="A135">IFERROR(INDEX('Annex 2 EHV charges'!#REF!, MATCH(0, IF(ISBLANK('Annex 2 EHV charges'!#REF!),1, COUNTIF(A$4:$A134, 'Annex 2 EHV charges'!#REF!)), 0)),"")</f>
        <v/>
      </c>
      <c r="B135" s="137" t="str">
        <f>IF($A135="","",VLOOKUP($A135,'Annex 2 EHV charges'!$A:$O,2,0))</f>
        <v/>
      </c>
      <c r="C135" s="138" t="str">
        <f>IF($A135="","",VLOOKUP($A135,'Annex 2 EHV charges'!$A:$O,3,0))</f>
        <v/>
      </c>
      <c r="D135" s="135" t="str">
        <f>IF($A135="","",VLOOKUP($A135,'Annex 2 EHV charges'!$A:$O,7,0))</f>
        <v/>
      </c>
      <c r="E135" s="133" t="str">
        <f>IFERROR(IF(VLOOKUP($A135,'Annex 2 EHV charges'!$A:$O,8,FALSE)=0,"",VLOOKUP($A135,'Annex 2 EHV charges'!$A:$O,8,FALSE)),"")</f>
        <v/>
      </c>
      <c r="F135" s="134" t="str">
        <f>IFERROR(IF(VLOOKUP($A135,'Annex 2 EHV charges'!$A:$O,9,FALSE)=0,"",VLOOKUP($A135,'Annex 2 EHV charges'!$A:$O,9,FALSE)),"")</f>
        <v/>
      </c>
      <c r="G135" s="133" t="str">
        <f>IFERROR(IF(VLOOKUP($A135,'Annex 2 EHV charges'!$A:$O,10,FALSE)=0,"",VLOOKUP($A135,'Annex 2 EHV charges'!$A:$O,10,FALSE)),"")</f>
        <v/>
      </c>
      <c r="H135" s="133" t="str">
        <f>IFERROR(IF(VLOOKUP($A135,'Annex 2 EHV charges'!$A:$O,11,FALSE)=0,"",VLOOKUP($A135,'Annex 2 EHV charges'!$A:$O,11,FALSE)),"")</f>
        <v/>
      </c>
    </row>
    <row r="136" spans="1:8" ht="30.75" customHeight="1" x14ac:dyDescent="0.2">
      <c r="A136" s="135" t="str">
        <f t="array" ref="A136">IFERROR(INDEX('Annex 2 EHV charges'!#REF!, MATCH(0, IF(ISBLANK('Annex 2 EHV charges'!#REF!),1, COUNTIF(A$4:$A135, 'Annex 2 EHV charges'!#REF!)), 0)),"")</f>
        <v/>
      </c>
      <c r="B136" s="137" t="str">
        <f>IF($A136="","",VLOOKUP($A136,'Annex 2 EHV charges'!$A:$O,2,0))</f>
        <v/>
      </c>
      <c r="C136" s="138" t="str">
        <f>IF($A136="","",VLOOKUP($A136,'Annex 2 EHV charges'!$A:$O,3,0))</f>
        <v/>
      </c>
      <c r="D136" s="135" t="str">
        <f>IF($A136="","",VLOOKUP($A136,'Annex 2 EHV charges'!$A:$O,7,0))</f>
        <v/>
      </c>
      <c r="E136" s="133" t="str">
        <f>IFERROR(IF(VLOOKUP($A136,'Annex 2 EHV charges'!$A:$O,8,FALSE)=0,"",VLOOKUP($A136,'Annex 2 EHV charges'!$A:$O,8,FALSE)),"")</f>
        <v/>
      </c>
      <c r="F136" s="134" t="str">
        <f>IFERROR(IF(VLOOKUP($A136,'Annex 2 EHV charges'!$A:$O,9,FALSE)=0,"",VLOOKUP($A136,'Annex 2 EHV charges'!$A:$O,9,FALSE)),"")</f>
        <v/>
      </c>
      <c r="G136" s="133" t="str">
        <f>IFERROR(IF(VLOOKUP($A136,'Annex 2 EHV charges'!$A:$O,10,FALSE)=0,"",VLOOKUP($A136,'Annex 2 EHV charges'!$A:$O,10,FALSE)),"")</f>
        <v/>
      </c>
      <c r="H136" s="133" t="str">
        <f>IFERROR(IF(VLOOKUP($A136,'Annex 2 EHV charges'!$A:$O,11,FALSE)=0,"",VLOOKUP($A136,'Annex 2 EHV charges'!$A:$O,11,FALSE)),"")</f>
        <v/>
      </c>
    </row>
    <row r="137" spans="1:8" ht="30.75" customHeight="1" x14ac:dyDescent="0.2">
      <c r="A137" s="135" t="str">
        <f t="array" ref="A137">IFERROR(INDEX('Annex 2 EHV charges'!#REF!, MATCH(0, IF(ISBLANK('Annex 2 EHV charges'!#REF!),1, COUNTIF(A$4:$A136, 'Annex 2 EHV charges'!#REF!)), 0)),"")</f>
        <v/>
      </c>
      <c r="B137" s="137" t="str">
        <f>IF($A137="","",VLOOKUP($A137,'Annex 2 EHV charges'!$A:$O,2,0))</f>
        <v/>
      </c>
      <c r="C137" s="138" t="str">
        <f>IF($A137="","",VLOOKUP($A137,'Annex 2 EHV charges'!$A:$O,3,0))</f>
        <v/>
      </c>
      <c r="D137" s="135" t="str">
        <f>IF($A137="","",VLOOKUP($A137,'Annex 2 EHV charges'!$A:$O,7,0))</f>
        <v/>
      </c>
      <c r="E137" s="133" t="str">
        <f>IFERROR(IF(VLOOKUP($A137,'Annex 2 EHV charges'!$A:$O,8,FALSE)=0,"",VLOOKUP($A137,'Annex 2 EHV charges'!$A:$O,8,FALSE)),"")</f>
        <v/>
      </c>
      <c r="F137" s="134" t="str">
        <f>IFERROR(IF(VLOOKUP($A137,'Annex 2 EHV charges'!$A:$O,9,FALSE)=0,"",VLOOKUP($A137,'Annex 2 EHV charges'!$A:$O,9,FALSE)),"")</f>
        <v/>
      </c>
      <c r="G137" s="133" t="str">
        <f>IFERROR(IF(VLOOKUP($A137,'Annex 2 EHV charges'!$A:$O,10,FALSE)=0,"",VLOOKUP($A137,'Annex 2 EHV charges'!$A:$O,10,FALSE)),"")</f>
        <v/>
      </c>
      <c r="H137" s="133" t="str">
        <f>IFERROR(IF(VLOOKUP($A137,'Annex 2 EHV charges'!$A:$O,11,FALSE)=0,"",VLOOKUP($A137,'Annex 2 EHV charges'!$A:$O,11,FALSE)),"")</f>
        <v/>
      </c>
    </row>
    <row r="138" spans="1:8" ht="30.75" customHeight="1" x14ac:dyDescent="0.2">
      <c r="A138" s="135" t="str">
        <f t="array" ref="A138">IFERROR(INDEX('Annex 2 EHV charges'!#REF!, MATCH(0, IF(ISBLANK('Annex 2 EHV charges'!#REF!),1, COUNTIF(A$4:$A137, 'Annex 2 EHV charges'!#REF!)), 0)),"")</f>
        <v/>
      </c>
      <c r="B138" s="137" t="str">
        <f>IF($A138="","",VLOOKUP($A138,'Annex 2 EHV charges'!$A:$O,2,0))</f>
        <v/>
      </c>
      <c r="C138" s="138" t="str">
        <f>IF($A138="","",VLOOKUP($A138,'Annex 2 EHV charges'!$A:$O,3,0))</f>
        <v/>
      </c>
      <c r="D138" s="135" t="str">
        <f>IF($A138="","",VLOOKUP($A138,'Annex 2 EHV charges'!$A:$O,7,0))</f>
        <v/>
      </c>
      <c r="E138" s="133" t="str">
        <f>IFERROR(IF(VLOOKUP($A138,'Annex 2 EHV charges'!$A:$O,8,FALSE)=0,"",VLOOKUP($A138,'Annex 2 EHV charges'!$A:$O,8,FALSE)),"")</f>
        <v/>
      </c>
      <c r="F138" s="134" t="str">
        <f>IFERROR(IF(VLOOKUP($A138,'Annex 2 EHV charges'!$A:$O,9,FALSE)=0,"",VLOOKUP($A138,'Annex 2 EHV charges'!$A:$O,9,FALSE)),"")</f>
        <v/>
      </c>
      <c r="G138" s="133" t="str">
        <f>IFERROR(IF(VLOOKUP($A138,'Annex 2 EHV charges'!$A:$O,10,FALSE)=0,"",VLOOKUP($A138,'Annex 2 EHV charges'!$A:$O,10,FALSE)),"")</f>
        <v/>
      </c>
      <c r="H138" s="133" t="str">
        <f>IFERROR(IF(VLOOKUP($A138,'Annex 2 EHV charges'!$A:$O,11,FALSE)=0,"",VLOOKUP($A138,'Annex 2 EHV charges'!$A:$O,11,FALSE)),"")</f>
        <v/>
      </c>
    </row>
    <row r="139" spans="1:8" ht="30.75" customHeight="1" x14ac:dyDescent="0.2">
      <c r="A139" s="135" t="str">
        <f t="array" ref="A139">IFERROR(INDEX('Annex 2 EHV charges'!#REF!, MATCH(0, IF(ISBLANK('Annex 2 EHV charges'!#REF!),1, COUNTIF(A$4:$A138, 'Annex 2 EHV charges'!#REF!)), 0)),"")</f>
        <v/>
      </c>
      <c r="B139" s="137" t="str">
        <f>IF($A139="","",VLOOKUP($A139,'Annex 2 EHV charges'!$A:$O,2,0))</f>
        <v/>
      </c>
      <c r="C139" s="138" t="str">
        <f>IF($A139="","",VLOOKUP($A139,'Annex 2 EHV charges'!$A:$O,3,0))</f>
        <v/>
      </c>
      <c r="D139" s="135" t="str">
        <f>IF($A139="","",VLOOKUP($A139,'Annex 2 EHV charges'!$A:$O,7,0))</f>
        <v/>
      </c>
      <c r="E139" s="133" t="str">
        <f>IFERROR(IF(VLOOKUP($A139,'Annex 2 EHV charges'!$A:$O,8,FALSE)=0,"",VLOOKUP($A139,'Annex 2 EHV charges'!$A:$O,8,FALSE)),"")</f>
        <v/>
      </c>
      <c r="F139" s="134" t="str">
        <f>IFERROR(IF(VLOOKUP($A139,'Annex 2 EHV charges'!$A:$O,9,FALSE)=0,"",VLOOKUP($A139,'Annex 2 EHV charges'!$A:$O,9,FALSE)),"")</f>
        <v/>
      </c>
      <c r="G139" s="133" t="str">
        <f>IFERROR(IF(VLOOKUP($A139,'Annex 2 EHV charges'!$A:$O,10,FALSE)=0,"",VLOOKUP($A139,'Annex 2 EHV charges'!$A:$O,10,FALSE)),"")</f>
        <v/>
      </c>
      <c r="H139" s="133" t="str">
        <f>IFERROR(IF(VLOOKUP($A139,'Annex 2 EHV charges'!$A:$O,11,FALSE)=0,"",VLOOKUP($A139,'Annex 2 EHV charges'!$A:$O,11,FALSE)),"")</f>
        <v/>
      </c>
    </row>
    <row r="140" spans="1:8" ht="30.75" customHeight="1" x14ac:dyDescent="0.2">
      <c r="A140" s="135" t="str">
        <f t="array" ref="A140">IFERROR(INDEX('Annex 2 EHV charges'!#REF!, MATCH(0, IF(ISBLANK('Annex 2 EHV charges'!#REF!),1, COUNTIF(A$4:$A139, 'Annex 2 EHV charges'!#REF!)), 0)),"")</f>
        <v/>
      </c>
      <c r="B140" s="137" t="str">
        <f>IF($A140="","",VLOOKUP($A140,'Annex 2 EHV charges'!$A:$O,2,0))</f>
        <v/>
      </c>
      <c r="C140" s="138" t="str">
        <f>IF($A140="","",VLOOKUP($A140,'Annex 2 EHV charges'!$A:$O,3,0))</f>
        <v/>
      </c>
      <c r="D140" s="135" t="str">
        <f>IF($A140="","",VLOOKUP($A140,'Annex 2 EHV charges'!$A:$O,7,0))</f>
        <v/>
      </c>
      <c r="E140" s="133" t="str">
        <f>IFERROR(IF(VLOOKUP($A140,'Annex 2 EHV charges'!$A:$O,8,FALSE)=0,"",VLOOKUP($A140,'Annex 2 EHV charges'!$A:$O,8,FALSE)),"")</f>
        <v/>
      </c>
      <c r="F140" s="134" t="str">
        <f>IFERROR(IF(VLOOKUP($A140,'Annex 2 EHV charges'!$A:$O,9,FALSE)=0,"",VLOOKUP($A140,'Annex 2 EHV charges'!$A:$O,9,FALSE)),"")</f>
        <v/>
      </c>
      <c r="G140" s="133" t="str">
        <f>IFERROR(IF(VLOOKUP($A140,'Annex 2 EHV charges'!$A:$O,10,FALSE)=0,"",VLOOKUP($A140,'Annex 2 EHV charges'!$A:$O,10,FALSE)),"")</f>
        <v/>
      </c>
      <c r="H140" s="133" t="str">
        <f>IFERROR(IF(VLOOKUP($A140,'Annex 2 EHV charges'!$A:$O,11,FALSE)=0,"",VLOOKUP($A140,'Annex 2 EHV charges'!$A:$O,11,FALSE)),"")</f>
        <v/>
      </c>
    </row>
    <row r="141" spans="1:8" ht="30.75" customHeight="1" x14ac:dyDescent="0.2">
      <c r="A141" s="135" t="str">
        <f t="array" ref="A141">IFERROR(INDEX('Annex 2 EHV charges'!#REF!, MATCH(0, IF(ISBLANK('Annex 2 EHV charges'!#REF!),1, COUNTIF(A$4:$A140, 'Annex 2 EHV charges'!#REF!)), 0)),"")</f>
        <v/>
      </c>
      <c r="B141" s="137" t="str">
        <f>IF($A141="","",VLOOKUP($A141,'Annex 2 EHV charges'!$A:$O,2,0))</f>
        <v/>
      </c>
      <c r="C141" s="138" t="str">
        <f>IF($A141="","",VLOOKUP($A141,'Annex 2 EHV charges'!$A:$O,3,0))</f>
        <v/>
      </c>
      <c r="D141" s="135" t="str">
        <f>IF($A141="","",VLOOKUP($A141,'Annex 2 EHV charges'!$A:$O,7,0))</f>
        <v/>
      </c>
      <c r="E141" s="133" t="str">
        <f>IFERROR(IF(VLOOKUP($A141,'Annex 2 EHV charges'!$A:$O,8,FALSE)=0,"",VLOOKUP($A141,'Annex 2 EHV charges'!$A:$O,8,FALSE)),"")</f>
        <v/>
      </c>
      <c r="F141" s="134" t="str">
        <f>IFERROR(IF(VLOOKUP($A141,'Annex 2 EHV charges'!$A:$O,9,FALSE)=0,"",VLOOKUP($A141,'Annex 2 EHV charges'!$A:$O,9,FALSE)),"")</f>
        <v/>
      </c>
      <c r="G141" s="133" t="str">
        <f>IFERROR(IF(VLOOKUP($A141,'Annex 2 EHV charges'!$A:$O,10,FALSE)=0,"",VLOOKUP($A141,'Annex 2 EHV charges'!$A:$O,10,FALSE)),"")</f>
        <v/>
      </c>
      <c r="H141" s="133" t="str">
        <f>IFERROR(IF(VLOOKUP($A141,'Annex 2 EHV charges'!$A:$O,11,FALSE)=0,"",VLOOKUP($A141,'Annex 2 EHV charges'!$A:$O,11,FALSE)),"")</f>
        <v/>
      </c>
    </row>
    <row r="142" spans="1:8" ht="30.75" customHeight="1" x14ac:dyDescent="0.2">
      <c r="A142" s="135" t="str">
        <f t="array" ref="A142">IFERROR(INDEX('Annex 2 EHV charges'!#REF!, MATCH(0, IF(ISBLANK('Annex 2 EHV charges'!#REF!),1, COUNTIF(A$4:$A141, 'Annex 2 EHV charges'!#REF!)), 0)),"")</f>
        <v/>
      </c>
      <c r="B142" s="137" t="str">
        <f>IF($A142="","",VLOOKUP($A142,'Annex 2 EHV charges'!$A:$O,2,0))</f>
        <v/>
      </c>
      <c r="C142" s="138" t="str">
        <f>IF($A142="","",VLOOKUP($A142,'Annex 2 EHV charges'!$A:$O,3,0))</f>
        <v/>
      </c>
      <c r="D142" s="135" t="str">
        <f>IF($A142="","",VLOOKUP($A142,'Annex 2 EHV charges'!$A:$O,7,0))</f>
        <v/>
      </c>
      <c r="E142" s="133" t="str">
        <f>IFERROR(IF(VLOOKUP($A142,'Annex 2 EHV charges'!$A:$O,8,FALSE)=0,"",VLOOKUP($A142,'Annex 2 EHV charges'!$A:$O,8,FALSE)),"")</f>
        <v/>
      </c>
      <c r="F142" s="134" t="str">
        <f>IFERROR(IF(VLOOKUP($A142,'Annex 2 EHV charges'!$A:$O,9,FALSE)=0,"",VLOOKUP($A142,'Annex 2 EHV charges'!$A:$O,9,FALSE)),"")</f>
        <v/>
      </c>
      <c r="G142" s="133" t="str">
        <f>IFERROR(IF(VLOOKUP($A142,'Annex 2 EHV charges'!$A:$O,10,FALSE)=0,"",VLOOKUP($A142,'Annex 2 EHV charges'!$A:$O,10,FALSE)),"")</f>
        <v/>
      </c>
      <c r="H142" s="133" t="str">
        <f>IFERROR(IF(VLOOKUP($A142,'Annex 2 EHV charges'!$A:$O,11,FALSE)=0,"",VLOOKUP($A142,'Annex 2 EHV charges'!$A:$O,11,FALSE)),"")</f>
        <v/>
      </c>
    </row>
    <row r="143" spans="1:8" ht="30.75" customHeight="1" x14ac:dyDescent="0.2">
      <c r="A143" s="135" t="str">
        <f t="array" ref="A143">IFERROR(INDEX('Annex 2 EHV charges'!#REF!, MATCH(0, IF(ISBLANK('Annex 2 EHV charges'!#REF!),1, COUNTIF(A$4:$A142, 'Annex 2 EHV charges'!#REF!)), 0)),"")</f>
        <v/>
      </c>
      <c r="B143" s="137" t="str">
        <f>IF($A143="","",VLOOKUP($A143,'Annex 2 EHV charges'!$A:$O,2,0))</f>
        <v/>
      </c>
      <c r="C143" s="138" t="str">
        <f>IF($A143="","",VLOOKUP($A143,'Annex 2 EHV charges'!$A:$O,3,0))</f>
        <v/>
      </c>
      <c r="D143" s="135" t="str">
        <f>IF($A143="","",VLOOKUP($A143,'Annex 2 EHV charges'!$A:$O,7,0))</f>
        <v/>
      </c>
      <c r="E143" s="133" t="str">
        <f>IFERROR(IF(VLOOKUP($A143,'Annex 2 EHV charges'!$A:$O,8,FALSE)=0,"",VLOOKUP($A143,'Annex 2 EHV charges'!$A:$O,8,FALSE)),"")</f>
        <v/>
      </c>
      <c r="F143" s="134" t="str">
        <f>IFERROR(IF(VLOOKUP($A143,'Annex 2 EHV charges'!$A:$O,9,FALSE)=0,"",VLOOKUP($A143,'Annex 2 EHV charges'!$A:$O,9,FALSE)),"")</f>
        <v/>
      </c>
      <c r="G143" s="133" t="str">
        <f>IFERROR(IF(VLOOKUP($A143,'Annex 2 EHV charges'!$A:$O,10,FALSE)=0,"",VLOOKUP($A143,'Annex 2 EHV charges'!$A:$O,10,FALSE)),"")</f>
        <v/>
      </c>
      <c r="H143" s="133" t="str">
        <f>IFERROR(IF(VLOOKUP($A143,'Annex 2 EHV charges'!$A:$O,11,FALSE)=0,"",VLOOKUP($A143,'Annex 2 EHV charges'!$A:$O,11,FALSE)),"")</f>
        <v/>
      </c>
    </row>
    <row r="144" spans="1:8" ht="30.75" customHeight="1" x14ac:dyDescent="0.2">
      <c r="A144" s="135" t="str">
        <f t="array" ref="A144">IFERROR(INDEX('Annex 2 EHV charges'!#REF!, MATCH(0, IF(ISBLANK('Annex 2 EHV charges'!#REF!),1, COUNTIF(A$4:$A143, 'Annex 2 EHV charges'!#REF!)), 0)),"")</f>
        <v/>
      </c>
      <c r="B144" s="137" t="str">
        <f>IF($A144="","",VLOOKUP($A144,'Annex 2 EHV charges'!$A:$O,2,0))</f>
        <v/>
      </c>
      <c r="C144" s="138" t="str">
        <f>IF($A144="","",VLOOKUP($A144,'Annex 2 EHV charges'!$A:$O,3,0))</f>
        <v/>
      </c>
      <c r="D144" s="135" t="str">
        <f>IF($A144="","",VLOOKUP($A144,'Annex 2 EHV charges'!$A:$O,7,0))</f>
        <v/>
      </c>
      <c r="E144" s="133" t="str">
        <f>IFERROR(IF(VLOOKUP($A144,'Annex 2 EHV charges'!$A:$O,8,FALSE)=0,"",VLOOKUP($A144,'Annex 2 EHV charges'!$A:$O,8,FALSE)),"")</f>
        <v/>
      </c>
      <c r="F144" s="134" t="str">
        <f>IFERROR(IF(VLOOKUP($A144,'Annex 2 EHV charges'!$A:$O,9,FALSE)=0,"",VLOOKUP($A144,'Annex 2 EHV charges'!$A:$O,9,FALSE)),"")</f>
        <v/>
      </c>
      <c r="G144" s="133" t="str">
        <f>IFERROR(IF(VLOOKUP($A144,'Annex 2 EHV charges'!$A:$O,10,FALSE)=0,"",VLOOKUP($A144,'Annex 2 EHV charges'!$A:$O,10,FALSE)),"")</f>
        <v/>
      </c>
      <c r="H144" s="133" t="str">
        <f>IFERROR(IF(VLOOKUP($A144,'Annex 2 EHV charges'!$A:$O,11,FALSE)=0,"",VLOOKUP($A144,'Annex 2 EHV charges'!$A:$O,11,FALSE)),"")</f>
        <v/>
      </c>
    </row>
    <row r="145" spans="1:8" ht="30.75" customHeight="1" x14ac:dyDescent="0.2">
      <c r="A145" s="135" t="str">
        <f t="array" ref="A145">IFERROR(INDEX('Annex 2 EHV charges'!#REF!, MATCH(0, IF(ISBLANK('Annex 2 EHV charges'!#REF!),1, COUNTIF(A$4:$A144, 'Annex 2 EHV charges'!#REF!)), 0)),"")</f>
        <v/>
      </c>
      <c r="B145" s="137" t="str">
        <f>IF($A145="","",VLOOKUP($A145,'Annex 2 EHV charges'!$A:$O,2,0))</f>
        <v/>
      </c>
      <c r="C145" s="138" t="str">
        <f>IF($A145="","",VLOOKUP($A145,'Annex 2 EHV charges'!$A:$O,3,0))</f>
        <v/>
      </c>
      <c r="D145" s="135" t="str">
        <f>IF($A145="","",VLOOKUP($A145,'Annex 2 EHV charges'!$A:$O,7,0))</f>
        <v/>
      </c>
      <c r="E145" s="133" t="str">
        <f>IFERROR(IF(VLOOKUP($A145,'Annex 2 EHV charges'!$A:$O,8,FALSE)=0,"",VLOOKUP($A145,'Annex 2 EHV charges'!$A:$O,8,FALSE)),"")</f>
        <v/>
      </c>
      <c r="F145" s="134" t="str">
        <f>IFERROR(IF(VLOOKUP($A145,'Annex 2 EHV charges'!$A:$O,9,FALSE)=0,"",VLOOKUP($A145,'Annex 2 EHV charges'!$A:$O,9,FALSE)),"")</f>
        <v/>
      </c>
      <c r="G145" s="133" t="str">
        <f>IFERROR(IF(VLOOKUP($A145,'Annex 2 EHV charges'!$A:$O,10,FALSE)=0,"",VLOOKUP($A145,'Annex 2 EHV charges'!$A:$O,10,FALSE)),"")</f>
        <v/>
      </c>
      <c r="H145" s="133" t="str">
        <f>IFERROR(IF(VLOOKUP($A145,'Annex 2 EHV charges'!$A:$O,11,FALSE)=0,"",VLOOKUP($A145,'Annex 2 EHV charges'!$A:$O,11,FALSE)),"")</f>
        <v/>
      </c>
    </row>
    <row r="146" spans="1:8" ht="30.75" customHeight="1" x14ac:dyDescent="0.2">
      <c r="A146" s="135" t="str">
        <f t="array" ref="A146">IFERROR(INDEX('Annex 2 EHV charges'!#REF!, MATCH(0, IF(ISBLANK('Annex 2 EHV charges'!#REF!),1, COUNTIF(A$4:$A145, 'Annex 2 EHV charges'!#REF!)), 0)),"")</f>
        <v/>
      </c>
      <c r="B146" s="137" t="str">
        <f>IF($A146="","",VLOOKUP($A146,'Annex 2 EHV charges'!$A:$O,2,0))</f>
        <v/>
      </c>
      <c r="C146" s="138" t="str">
        <f>IF($A146="","",VLOOKUP($A146,'Annex 2 EHV charges'!$A:$O,3,0))</f>
        <v/>
      </c>
      <c r="D146" s="135" t="str">
        <f>IF($A146="","",VLOOKUP($A146,'Annex 2 EHV charges'!$A:$O,7,0))</f>
        <v/>
      </c>
      <c r="E146" s="133" t="str">
        <f>IFERROR(IF(VLOOKUP($A146,'Annex 2 EHV charges'!$A:$O,8,FALSE)=0,"",VLOOKUP($A146,'Annex 2 EHV charges'!$A:$O,8,FALSE)),"")</f>
        <v/>
      </c>
      <c r="F146" s="134" t="str">
        <f>IFERROR(IF(VLOOKUP($A146,'Annex 2 EHV charges'!$A:$O,9,FALSE)=0,"",VLOOKUP($A146,'Annex 2 EHV charges'!$A:$O,9,FALSE)),"")</f>
        <v/>
      </c>
      <c r="G146" s="133" t="str">
        <f>IFERROR(IF(VLOOKUP($A146,'Annex 2 EHV charges'!$A:$O,10,FALSE)=0,"",VLOOKUP($A146,'Annex 2 EHV charges'!$A:$O,10,FALSE)),"")</f>
        <v/>
      </c>
      <c r="H146" s="133" t="str">
        <f>IFERROR(IF(VLOOKUP($A146,'Annex 2 EHV charges'!$A:$O,11,FALSE)=0,"",VLOOKUP($A146,'Annex 2 EHV charges'!$A:$O,11,FALSE)),"")</f>
        <v/>
      </c>
    </row>
    <row r="147" spans="1:8" ht="30.75" customHeight="1" x14ac:dyDescent="0.2">
      <c r="A147" s="135" t="str">
        <f t="array" ref="A147">IFERROR(INDEX('Annex 2 EHV charges'!#REF!, MATCH(0, IF(ISBLANK('Annex 2 EHV charges'!#REF!),1, COUNTIF(A$4:$A146, 'Annex 2 EHV charges'!#REF!)), 0)),"")</f>
        <v/>
      </c>
      <c r="B147" s="137" t="str">
        <f>IF($A147="","",VLOOKUP($A147,'Annex 2 EHV charges'!$A:$O,2,0))</f>
        <v/>
      </c>
      <c r="C147" s="138" t="str">
        <f>IF($A147="","",VLOOKUP($A147,'Annex 2 EHV charges'!$A:$O,3,0))</f>
        <v/>
      </c>
      <c r="D147" s="135" t="str">
        <f>IF($A147="","",VLOOKUP($A147,'Annex 2 EHV charges'!$A:$O,7,0))</f>
        <v/>
      </c>
      <c r="E147" s="133" t="str">
        <f>IFERROR(IF(VLOOKUP($A147,'Annex 2 EHV charges'!$A:$O,8,FALSE)=0,"",VLOOKUP($A147,'Annex 2 EHV charges'!$A:$O,8,FALSE)),"")</f>
        <v/>
      </c>
      <c r="F147" s="134" t="str">
        <f>IFERROR(IF(VLOOKUP($A147,'Annex 2 EHV charges'!$A:$O,9,FALSE)=0,"",VLOOKUP($A147,'Annex 2 EHV charges'!$A:$O,9,FALSE)),"")</f>
        <v/>
      </c>
      <c r="G147" s="133" t="str">
        <f>IFERROR(IF(VLOOKUP($A147,'Annex 2 EHV charges'!$A:$O,10,FALSE)=0,"",VLOOKUP($A147,'Annex 2 EHV charges'!$A:$O,10,FALSE)),"")</f>
        <v/>
      </c>
      <c r="H147" s="133" t="str">
        <f>IFERROR(IF(VLOOKUP($A147,'Annex 2 EHV charges'!$A:$O,11,FALSE)=0,"",VLOOKUP($A147,'Annex 2 EHV charges'!$A:$O,11,FALSE)),"")</f>
        <v/>
      </c>
    </row>
    <row r="148" spans="1:8" ht="30.75" customHeight="1" x14ac:dyDescent="0.2">
      <c r="A148" s="135" t="str">
        <f t="array" ref="A148">IFERROR(INDEX('Annex 2 EHV charges'!#REF!, MATCH(0, IF(ISBLANK('Annex 2 EHV charges'!#REF!),1, COUNTIF(A$4:$A147, 'Annex 2 EHV charges'!#REF!)), 0)),"")</f>
        <v/>
      </c>
      <c r="B148" s="137" t="str">
        <f>IF($A148="","",VLOOKUP($A148,'Annex 2 EHV charges'!$A:$O,2,0))</f>
        <v/>
      </c>
      <c r="C148" s="138" t="str">
        <f>IF($A148="","",VLOOKUP($A148,'Annex 2 EHV charges'!$A:$O,3,0))</f>
        <v/>
      </c>
      <c r="D148" s="135" t="str">
        <f>IF($A148="","",VLOOKUP($A148,'Annex 2 EHV charges'!$A:$O,7,0))</f>
        <v/>
      </c>
      <c r="E148" s="133" t="str">
        <f>IFERROR(IF(VLOOKUP($A148,'Annex 2 EHV charges'!$A:$O,8,FALSE)=0,"",VLOOKUP($A148,'Annex 2 EHV charges'!$A:$O,8,FALSE)),"")</f>
        <v/>
      </c>
      <c r="F148" s="134" t="str">
        <f>IFERROR(IF(VLOOKUP($A148,'Annex 2 EHV charges'!$A:$O,9,FALSE)=0,"",VLOOKUP($A148,'Annex 2 EHV charges'!$A:$O,9,FALSE)),"")</f>
        <v/>
      </c>
      <c r="G148" s="133" t="str">
        <f>IFERROR(IF(VLOOKUP($A148,'Annex 2 EHV charges'!$A:$O,10,FALSE)=0,"",VLOOKUP($A148,'Annex 2 EHV charges'!$A:$O,10,FALSE)),"")</f>
        <v/>
      </c>
      <c r="H148" s="133" t="str">
        <f>IFERROR(IF(VLOOKUP($A148,'Annex 2 EHV charges'!$A:$O,11,FALSE)=0,"",VLOOKUP($A148,'Annex 2 EHV charges'!$A:$O,11,FALSE)),"")</f>
        <v/>
      </c>
    </row>
    <row r="149" spans="1:8" ht="30.75" customHeight="1" x14ac:dyDescent="0.2">
      <c r="A149" s="135" t="str">
        <f t="array" ref="A149">IFERROR(INDEX('Annex 2 EHV charges'!#REF!, MATCH(0, IF(ISBLANK('Annex 2 EHV charges'!#REF!),1, COUNTIF(A$4:$A148, 'Annex 2 EHV charges'!#REF!)), 0)),"")</f>
        <v/>
      </c>
      <c r="B149" s="137" t="str">
        <f>IF($A149="","",VLOOKUP($A149,'Annex 2 EHV charges'!$A:$O,2,0))</f>
        <v/>
      </c>
      <c r="C149" s="138" t="str">
        <f>IF($A149="","",VLOOKUP($A149,'Annex 2 EHV charges'!$A:$O,3,0))</f>
        <v/>
      </c>
      <c r="D149" s="135" t="str">
        <f>IF($A149="","",VLOOKUP($A149,'Annex 2 EHV charges'!$A:$O,7,0))</f>
        <v/>
      </c>
      <c r="E149" s="133" t="str">
        <f>IFERROR(IF(VLOOKUP($A149,'Annex 2 EHV charges'!$A:$O,8,FALSE)=0,"",VLOOKUP($A149,'Annex 2 EHV charges'!$A:$O,8,FALSE)),"")</f>
        <v/>
      </c>
      <c r="F149" s="134" t="str">
        <f>IFERROR(IF(VLOOKUP($A149,'Annex 2 EHV charges'!$A:$O,9,FALSE)=0,"",VLOOKUP($A149,'Annex 2 EHV charges'!$A:$O,9,FALSE)),"")</f>
        <v/>
      </c>
      <c r="G149" s="133" t="str">
        <f>IFERROR(IF(VLOOKUP($A149,'Annex 2 EHV charges'!$A:$O,10,FALSE)=0,"",VLOOKUP($A149,'Annex 2 EHV charges'!$A:$O,10,FALSE)),"")</f>
        <v/>
      </c>
      <c r="H149" s="133" t="str">
        <f>IFERROR(IF(VLOOKUP($A149,'Annex 2 EHV charges'!$A:$O,11,FALSE)=0,"",VLOOKUP($A149,'Annex 2 EHV charges'!$A:$O,11,FALSE)),"")</f>
        <v/>
      </c>
    </row>
    <row r="150" spans="1:8" ht="30.75" customHeight="1" x14ac:dyDescent="0.2">
      <c r="A150" s="135" t="str">
        <f t="array" ref="A150">IFERROR(INDEX('Annex 2 EHV charges'!#REF!, MATCH(0, IF(ISBLANK('Annex 2 EHV charges'!#REF!),1, COUNTIF(A$4:$A149, 'Annex 2 EHV charges'!#REF!)), 0)),"")</f>
        <v/>
      </c>
      <c r="B150" s="137" t="str">
        <f>IF($A150="","",VLOOKUP($A150,'Annex 2 EHV charges'!$A:$O,2,0))</f>
        <v/>
      </c>
      <c r="C150" s="138" t="str">
        <f>IF($A150="","",VLOOKUP($A150,'Annex 2 EHV charges'!$A:$O,3,0))</f>
        <v/>
      </c>
      <c r="D150" s="135" t="str">
        <f>IF($A150="","",VLOOKUP($A150,'Annex 2 EHV charges'!$A:$O,7,0))</f>
        <v/>
      </c>
      <c r="E150" s="133" t="str">
        <f>IFERROR(IF(VLOOKUP($A150,'Annex 2 EHV charges'!$A:$O,8,FALSE)=0,"",VLOOKUP($A150,'Annex 2 EHV charges'!$A:$O,8,FALSE)),"")</f>
        <v/>
      </c>
      <c r="F150" s="134" t="str">
        <f>IFERROR(IF(VLOOKUP($A150,'Annex 2 EHV charges'!$A:$O,9,FALSE)=0,"",VLOOKUP($A150,'Annex 2 EHV charges'!$A:$O,9,FALSE)),"")</f>
        <v/>
      </c>
      <c r="G150" s="133" t="str">
        <f>IFERROR(IF(VLOOKUP($A150,'Annex 2 EHV charges'!$A:$O,10,FALSE)=0,"",VLOOKUP($A150,'Annex 2 EHV charges'!$A:$O,10,FALSE)),"")</f>
        <v/>
      </c>
      <c r="H150" s="133" t="str">
        <f>IFERROR(IF(VLOOKUP($A150,'Annex 2 EHV charges'!$A:$O,11,FALSE)=0,"",VLOOKUP($A150,'Annex 2 EHV charges'!$A:$O,11,FALSE)),"")</f>
        <v/>
      </c>
    </row>
    <row r="151" spans="1:8" ht="30.75" customHeight="1" x14ac:dyDescent="0.2">
      <c r="A151" s="135" t="str">
        <f t="array" ref="A151">IFERROR(INDEX('Annex 2 EHV charges'!#REF!, MATCH(0, IF(ISBLANK('Annex 2 EHV charges'!#REF!),1, COUNTIF(A$4:$A150, 'Annex 2 EHV charges'!#REF!)), 0)),"")</f>
        <v/>
      </c>
      <c r="B151" s="137" t="str">
        <f>IF($A151="","",VLOOKUP($A151,'Annex 2 EHV charges'!$A:$O,2,0))</f>
        <v/>
      </c>
      <c r="C151" s="138" t="str">
        <f>IF($A151="","",VLOOKUP($A151,'Annex 2 EHV charges'!$A:$O,3,0))</f>
        <v/>
      </c>
      <c r="D151" s="135" t="str">
        <f>IF($A151="","",VLOOKUP($A151,'Annex 2 EHV charges'!$A:$O,7,0))</f>
        <v/>
      </c>
      <c r="E151" s="133" t="str">
        <f>IFERROR(IF(VLOOKUP($A151,'Annex 2 EHV charges'!$A:$O,8,FALSE)=0,"",VLOOKUP($A151,'Annex 2 EHV charges'!$A:$O,8,FALSE)),"")</f>
        <v/>
      </c>
      <c r="F151" s="134" t="str">
        <f>IFERROR(IF(VLOOKUP($A151,'Annex 2 EHV charges'!$A:$O,9,FALSE)=0,"",VLOOKUP($A151,'Annex 2 EHV charges'!$A:$O,9,FALSE)),"")</f>
        <v/>
      </c>
      <c r="G151" s="133" t="str">
        <f>IFERROR(IF(VLOOKUP($A151,'Annex 2 EHV charges'!$A:$O,10,FALSE)=0,"",VLOOKUP($A151,'Annex 2 EHV charges'!$A:$O,10,FALSE)),"")</f>
        <v/>
      </c>
      <c r="H151" s="133" t="str">
        <f>IFERROR(IF(VLOOKUP($A151,'Annex 2 EHV charges'!$A:$O,11,FALSE)=0,"",VLOOKUP($A151,'Annex 2 EHV charges'!$A:$O,11,FALSE)),"")</f>
        <v/>
      </c>
    </row>
    <row r="152" spans="1:8" ht="30.75" customHeight="1" x14ac:dyDescent="0.2">
      <c r="A152" s="135" t="str">
        <f t="array" ref="A152">IFERROR(INDEX('Annex 2 EHV charges'!#REF!, MATCH(0, IF(ISBLANK('Annex 2 EHV charges'!#REF!),1, COUNTIF(A$4:$A151, 'Annex 2 EHV charges'!#REF!)), 0)),"")</f>
        <v/>
      </c>
      <c r="B152" s="137" t="str">
        <f>IF($A152="","",VLOOKUP($A152,'Annex 2 EHV charges'!$A:$O,2,0))</f>
        <v/>
      </c>
      <c r="C152" s="138" t="str">
        <f>IF($A152="","",VLOOKUP($A152,'Annex 2 EHV charges'!$A:$O,3,0))</f>
        <v/>
      </c>
      <c r="D152" s="135" t="str">
        <f>IF($A152="","",VLOOKUP($A152,'Annex 2 EHV charges'!$A:$O,7,0))</f>
        <v/>
      </c>
      <c r="E152" s="133" t="str">
        <f>IFERROR(IF(VLOOKUP($A152,'Annex 2 EHV charges'!$A:$O,8,FALSE)=0,"",VLOOKUP($A152,'Annex 2 EHV charges'!$A:$O,8,FALSE)),"")</f>
        <v/>
      </c>
      <c r="F152" s="134" t="str">
        <f>IFERROR(IF(VLOOKUP($A152,'Annex 2 EHV charges'!$A:$O,9,FALSE)=0,"",VLOOKUP($A152,'Annex 2 EHV charges'!$A:$O,9,FALSE)),"")</f>
        <v/>
      </c>
      <c r="G152" s="133" t="str">
        <f>IFERROR(IF(VLOOKUP($A152,'Annex 2 EHV charges'!$A:$O,10,FALSE)=0,"",VLOOKUP($A152,'Annex 2 EHV charges'!$A:$O,10,FALSE)),"")</f>
        <v/>
      </c>
      <c r="H152" s="133" t="str">
        <f>IFERROR(IF(VLOOKUP($A152,'Annex 2 EHV charges'!$A:$O,11,FALSE)=0,"",VLOOKUP($A152,'Annex 2 EHV charges'!$A:$O,11,FALSE)),"")</f>
        <v/>
      </c>
    </row>
    <row r="153" spans="1:8" ht="30.75" customHeight="1" x14ac:dyDescent="0.2">
      <c r="A153" s="135" t="str">
        <f t="array" ref="A153">IFERROR(INDEX('Annex 2 EHV charges'!#REF!, MATCH(0, IF(ISBLANK('Annex 2 EHV charges'!#REF!),1, COUNTIF(A$4:$A152, 'Annex 2 EHV charges'!#REF!)), 0)),"")</f>
        <v/>
      </c>
      <c r="B153" s="137" t="str">
        <f>IF($A153="","",VLOOKUP($A153,'Annex 2 EHV charges'!$A:$O,2,0))</f>
        <v/>
      </c>
      <c r="C153" s="138" t="str">
        <f>IF($A153="","",VLOOKUP($A153,'Annex 2 EHV charges'!$A:$O,3,0))</f>
        <v/>
      </c>
      <c r="D153" s="135" t="str">
        <f>IF($A153="","",VLOOKUP($A153,'Annex 2 EHV charges'!$A:$O,7,0))</f>
        <v/>
      </c>
      <c r="E153" s="133" t="str">
        <f>IFERROR(IF(VLOOKUP($A153,'Annex 2 EHV charges'!$A:$O,8,FALSE)=0,"",VLOOKUP($A153,'Annex 2 EHV charges'!$A:$O,8,FALSE)),"")</f>
        <v/>
      </c>
      <c r="F153" s="134" t="str">
        <f>IFERROR(IF(VLOOKUP($A153,'Annex 2 EHV charges'!$A:$O,9,FALSE)=0,"",VLOOKUP($A153,'Annex 2 EHV charges'!$A:$O,9,FALSE)),"")</f>
        <v/>
      </c>
      <c r="G153" s="133" t="str">
        <f>IFERROR(IF(VLOOKUP($A153,'Annex 2 EHV charges'!$A:$O,10,FALSE)=0,"",VLOOKUP($A153,'Annex 2 EHV charges'!$A:$O,10,FALSE)),"")</f>
        <v/>
      </c>
      <c r="H153" s="133" t="str">
        <f>IFERROR(IF(VLOOKUP($A153,'Annex 2 EHV charges'!$A:$O,11,FALSE)=0,"",VLOOKUP($A153,'Annex 2 EHV charges'!$A:$O,11,FALSE)),"")</f>
        <v/>
      </c>
    </row>
    <row r="154" spans="1:8" ht="30.75" customHeight="1" x14ac:dyDescent="0.2">
      <c r="A154" s="135" t="str">
        <f t="array" ref="A154">IFERROR(INDEX('Annex 2 EHV charges'!#REF!, MATCH(0, IF(ISBLANK('Annex 2 EHV charges'!#REF!),1, COUNTIF(A$4:$A153, 'Annex 2 EHV charges'!#REF!)), 0)),"")</f>
        <v/>
      </c>
      <c r="B154" s="137" t="str">
        <f>IF($A154="","",VLOOKUP($A154,'Annex 2 EHV charges'!$A:$O,2,0))</f>
        <v/>
      </c>
      <c r="C154" s="138" t="str">
        <f>IF($A154="","",VLOOKUP($A154,'Annex 2 EHV charges'!$A:$O,3,0))</f>
        <v/>
      </c>
      <c r="D154" s="135" t="str">
        <f>IF($A154="","",VLOOKUP($A154,'Annex 2 EHV charges'!$A:$O,7,0))</f>
        <v/>
      </c>
      <c r="E154" s="133" t="str">
        <f>IFERROR(IF(VLOOKUP($A154,'Annex 2 EHV charges'!$A:$O,8,FALSE)=0,"",VLOOKUP($A154,'Annex 2 EHV charges'!$A:$O,8,FALSE)),"")</f>
        <v/>
      </c>
      <c r="F154" s="134" t="str">
        <f>IFERROR(IF(VLOOKUP($A154,'Annex 2 EHV charges'!$A:$O,9,FALSE)=0,"",VLOOKUP($A154,'Annex 2 EHV charges'!$A:$O,9,FALSE)),"")</f>
        <v/>
      </c>
      <c r="G154" s="133" t="str">
        <f>IFERROR(IF(VLOOKUP($A154,'Annex 2 EHV charges'!$A:$O,10,FALSE)=0,"",VLOOKUP($A154,'Annex 2 EHV charges'!$A:$O,10,FALSE)),"")</f>
        <v/>
      </c>
      <c r="H154" s="133" t="str">
        <f>IFERROR(IF(VLOOKUP($A154,'Annex 2 EHV charges'!$A:$O,11,FALSE)=0,"",VLOOKUP($A154,'Annex 2 EHV charges'!$A:$O,11,FALSE)),"")</f>
        <v/>
      </c>
    </row>
    <row r="155" spans="1:8" ht="30.75" customHeight="1" x14ac:dyDescent="0.2">
      <c r="A155" s="135" t="str">
        <f t="array" ref="A155">IFERROR(INDEX('Annex 2 EHV charges'!#REF!, MATCH(0, IF(ISBLANK('Annex 2 EHV charges'!#REF!),1, COUNTIF(A$4:$A154, 'Annex 2 EHV charges'!#REF!)), 0)),"")</f>
        <v/>
      </c>
      <c r="B155" s="137" t="str">
        <f>IF($A155="","",VLOOKUP($A155,'Annex 2 EHV charges'!$A:$O,2,0))</f>
        <v/>
      </c>
      <c r="C155" s="138" t="str">
        <f>IF($A155="","",VLOOKUP($A155,'Annex 2 EHV charges'!$A:$O,3,0))</f>
        <v/>
      </c>
      <c r="D155" s="135" t="str">
        <f>IF($A155="","",VLOOKUP($A155,'Annex 2 EHV charges'!$A:$O,7,0))</f>
        <v/>
      </c>
      <c r="E155" s="133" t="str">
        <f>IFERROR(IF(VLOOKUP($A155,'Annex 2 EHV charges'!$A:$O,8,FALSE)=0,"",VLOOKUP($A155,'Annex 2 EHV charges'!$A:$O,8,FALSE)),"")</f>
        <v/>
      </c>
      <c r="F155" s="134" t="str">
        <f>IFERROR(IF(VLOOKUP($A155,'Annex 2 EHV charges'!$A:$O,9,FALSE)=0,"",VLOOKUP($A155,'Annex 2 EHV charges'!$A:$O,9,FALSE)),"")</f>
        <v/>
      </c>
      <c r="G155" s="133" t="str">
        <f>IFERROR(IF(VLOOKUP($A155,'Annex 2 EHV charges'!$A:$O,10,FALSE)=0,"",VLOOKUP($A155,'Annex 2 EHV charges'!$A:$O,10,FALSE)),"")</f>
        <v/>
      </c>
      <c r="H155" s="133" t="str">
        <f>IFERROR(IF(VLOOKUP($A155,'Annex 2 EHV charges'!$A:$O,11,FALSE)=0,"",VLOOKUP($A155,'Annex 2 EHV charges'!$A:$O,11,FALSE)),"")</f>
        <v/>
      </c>
    </row>
    <row r="156" spans="1:8" ht="30.75" customHeight="1" x14ac:dyDescent="0.2">
      <c r="A156" s="135" t="str">
        <f t="array" ref="A156">IFERROR(INDEX('Annex 2 EHV charges'!#REF!, MATCH(0, IF(ISBLANK('Annex 2 EHV charges'!#REF!),1, COUNTIF(A$4:$A155, 'Annex 2 EHV charges'!#REF!)), 0)),"")</f>
        <v/>
      </c>
      <c r="B156" s="137" t="str">
        <f>IF($A156="","",VLOOKUP($A156,'Annex 2 EHV charges'!$A:$O,2,0))</f>
        <v/>
      </c>
      <c r="C156" s="138" t="str">
        <f>IF($A156="","",VLOOKUP($A156,'Annex 2 EHV charges'!$A:$O,3,0))</f>
        <v/>
      </c>
      <c r="D156" s="135" t="str">
        <f>IF($A156="","",VLOOKUP($A156,'Annex 2 EHV charges'!$A:$O,7,0))</f>
        <v/>
      </c>
      <c r="E156" s="133" t="str">
        <f>IFERROR(IF(VLOOKUP($A156,'Annex 2 EHV charges'!$A:$O,8,FALSE)=0,"",VLOOKUP($A156,'Annex 2 EHV charges'!$A:$O,8,FALSE)),"")</f>
        <v/>
      </c>
      <c r="F156" s="134" t="str">
        <f>IFERROR(IF(VLOOKUP($A156,'Annex 2 EHV charges'!$A:$O,9,FALSE)=0,"",VLOOKUP($A156,'Annex 2 EHV charges'!$A:$O,9,FALSE)),"")</f>
        <v/>
      </c>
      <c r="G156" s="133" t="str">
        <f>IFERROR(IF(VLOOKUP($A156,'Annex 2 EHV charges'!$A:$O,10,FALSE)=0,"",VLOOKUP($A156,'Annex 2 EHV charges'!$A:$O,10,FALSE)),"")</f>
        <v/>
      </c>
      <c r="H156" s="133" t="str">
        <f>IFERROR(IF(VLOOKUP($A156,'Annex 2 EHV charges'!$A:$O,11,FALSE)=0,"",VLOOKUP($A156,'Annex 2 EHV charges'!$A:$O,11,FALSE)),"")</f>
        <v/>
      </c>
    </row>
    <row r="157" spans="1:8" ht="30.75" customHeight="1" x14ac:dyDescent="0.2">
      <c r="A157" s="135" t="str">
        <f t="array" ref="A157">IFERROR(INDEX('Annex 2 EHV charges'!#REF!, MATCH(0, IF(ISBLANK('Annex 2 EHV charges'!#REF!),1, COUNTIF(A$4:$A156, 'Annex 2 EHV charges'!#REF!)), 0)),"")</f>
        <v/>
      </c>
      <c r="B157" s="137" t="str">
        <f>IF($A157="","",VLOOKUP($A157,'Annex 2 EHV charges'!$A:$O,2,0))</f>
        <v/>
      </c>
      <c r="C157" s="138" t="str">
        <f>IF($A157="","",VLOOKUP($A157,'Annex 2 EHV charges'!$A:$O,3,0))</f>
        <v/>
      </c>
      <c r="D157" s="135" t="str">
        <f>IF($A157="","",VLOOKUP($A157,'Annex 2 EHV charges'!$A:$O,7,0))</f>
        <v/>
      </c>
      <c r="E157" s="133" t="str">
        <f>IFERROR(IF(VLOOKUP($A157,'Annex 2 EHV charges'!$A:$O,8,FALSE)=0,"",VLOOKUP($A157,'Annex 2 EHV charges'!$A:$O,8,FALSE)),"")</f>
        <v/>
      </c>
      <c r="F157" s="134" t="str">
        <f>IFERROR(IF(VLOOKUP($A157,'Annex 2 EHV charges'!$A:$O,9,FALSE)=0,"",VLOOKUP($A157,'Annex 2 EHV charges'!$A:$O,9,FALSE)),"")</f>
        <v/>
      </c>
      <c r="G157" s="133" t="str">
        <f>IFERROR(IF(VLOOKUP($A157,'Annex 2 EHV charges'!$A:$O,10,FALSE)=0,"",VLOOKUP($A157,'Annex 2 EHV charges'!$A:$O,10,FALSE)),"")</f>
        <v/>
      </c>
      <c r="H157" s="133" t="str">
        <f>IFERROR(IF(VLOOKUP($A157,'Annex 2 EHV charges'!$A:$O,11,FALSE)=0,"",VLOOKUP($A157,'Annex 2 EHV charges'!$A:$O,11,FALSE)),"")</f>
        <v/>
      </c>
    </row>
    <row r="158" spans="1:8" ht="30.75" customHeight="1" x14ac:dyDescent="0.2">
      <c r="A158" s="135" t="str">
        <f t="array" ref="A158">IFERROR(INDEX('Annex 2 EHV charges'!#REF!, MATCH(0, IF(ISBLANK('Annex 2 EHV charges'!#REF!),1, COUNTIF(A$4:$A157, 'Annex 2 EHV charges'!#REF!)), 0)),"")</f>
        <v/>
      </c>
      <c r="B158" s="137" t="str">
        <f>IF($A158="","",VLOOKUP($A158,'Annex 2 EHV charges'!$A:$O,2,0))</f>
        <v/>
      </c>
      <c r="C158" s="138" t="str">
        <f>IF($A158="","",VLOOKUP($A158,'Annex 2 EHV charges'!$A:$O,3,0))</f>
        <v/>
      </c>
      <c r="D158" s="135" t="str">
        <f>IF($A158="","",VLOOKUP($A158,'Annex 2 EHV charges'!$A:$O,7,0))</f>
        <v/>
      </c>
      <c r="E158" s="133" t="str">
        <f>IFERROR(IF(VLOOKUP($A158,'Annex 2 EHV charges'!$A:$O,8,FALSE)=0,"",VLOOKUP($A158,'Annex 2 EHV charges'!$A:$O,8,FALSE)),"")</f>
        <v/>
      </c>
      <c r="F158" s="134" t="str">
        <f>IFERROR(IF(VLOOKUP($A158,'Annex 2 EHV charges'!$A:$O,9,FALSE)=0,"",VLOOKUP($A158,'Annex 2 EHV charges'!$A:$O,9,FALSE)),"")</f>
        <v/>
      </c>
      <c r="G158" s="133" t="str">
        <f>IFERROR(IF(VLOOKUP($A158,'Annex 2 EHV charges'!$A:$O,10,FALSE)=0,"",VLOOKUP($A158,'Annex 2 EHV charges'!$A:$O,10,FALSE)),"")</f>
        <v/>
      </c>
      <c r="H158" s="133" t="str">
        <f>IFERROR(IF(VLOOKUP($A158,'Annex 2 EHV charges'!$A:$O,11,FALSE)=0,"",VLOOKUP($A158,'Annex 2 EHV charges'!$A:$O,11,FALSE)),"")</f>
        <v/>
      </c>
    </row>
    <row r="159" spans="1:8" ht="30.75" customHeight="1" x14ac:dyDescent="0.2">
      <c r="A159" s="135" t="str">
        <f t="array" ref="A159">IFERROR(INDEX('Annex 2 EHV charges'!#REF!, MATCH(0, IF(ISBLANK('Annex 2 EHV charges'!#REF!),1, COUNTIF(A$4:$A158, 'Annex 2 EHV charges'!#REF!)), 0)),"")</f>
        <v/>
      </c>
      <c r="B159" s="137" t="str">
        <f>IF($A159="","",VLOOKUP($A159,'Annex 2 EHV charges'!$A:$O,2,0))</f>
        <v/>
      </c>
      <c r="C159" s="138" t="str">
        <f>IF($A159="","",VLOOKUP($A159,'Annex 2 EHV charges'!$A:$O,3,0))</f>
        <v/>
      </c>
      <c r="D159" s="135" t="str">
        <f>IF($A159="","",VLOOKUP($A159,'Annex 2 EHV charges'!$A:$O,7,0))</f>
        <v/>
      </c>
      <c r="E159" s="133" t="str">
        <f>IFERROR(IF(VLOOKUP($A159,'Annex 2 EHV charges'!$A:$O,8,FALSE)=0,"",VLOOKUP($A159,'Annex 2 EHV charges'!$A:$O,8,FALSE)),"")</f>
        <v/>
      </c>
      <c r="F159" s="134" t="str">
        <f>IFERROR(IF(VLOOKUP($A159,'Annex 2 EHV charges'!$A:$O,9,FALSE)=0,"",VLOOKUP($A159,'Annex 2 EHV charges'!$A:$O,9,FALSE)),"")</f>
        <v/>
      </c>
      <c r="G159" s="133" t="str">
        <f>IFERROR(IF(VLOOKUP($A159,'Annex 2 EHV charges'!$A:$O,10,FALSE)=0,"",VLOOKUP($A159,'Annex 2 EHV charges'!$A:$O,10,FALSE)),"")</f>
        <v/>
      </c>
      <c r="H159" s="133" t="str">
        <f>IFERROR(IF(VLOOKUP($A159,'Annex 2 EHV charges'!$A:$O,11,FALSE)=0,"",VLOOKUP($A159,'Annex 2 EHV charges'!$A:$O,11,FALSE)),"")</f>
        <v/>
      </c>
    </row>
    <row r="160" spans="1:8" ht="30.75" customHeight="1" x14ac:dyDescent="0.2">
      <c r="A160" s="135" t="str">
        <f t="array" ref="A160">IFERROR(INDEX('Annex 2 EHV charges'!#REF!, MATCH(0, IF(ISBLANK('Annex 2 EHV charges'!#REF!),1, COUNTIF(A$4:$A159, 'Annex 2 EHV charges'!#REF!)), 0)),"")</f>
        <v/>
      </c>
      <c r="B160" s="137" t="str">
        <f>IF($A160="","",VLOOKUP($A160,'Annex 2 EHV charges'!$A:$O,2,0))</f>
        <v/>
      </c>
      <c r="C160" s="138" t="str">
        <f>IF($A160="","",VLOOKUP($A160,'Annex 2 EHV charges'!$A:$O,3,0))</f>
        <v/>
      </c>
      <c r="D160" s="135" t="str">
        <f>IF($A160="","",VLOOKUP($A160,'Annex 2 EHV charges'!$A:$O,7,0))</f>
        <v/>
      </c>
      <c r="E160" s="133" t="str">
        <f>IFERROR(IF(VLOOKUP($A160,'Annex 2 EHV charges'!$A:$O,8,FALSE)=0,"",VLOOKUP($A160,'Annex 2 EHV charges'!$A:$O,8,FALSE)),"")</f>
        <v/>
      </c>
      <c r="F160" s="134" t="str">
        <f>IFERROR(IF(VLOOKUP($A160,'Annex 2 EHV charges'!$A:$O,9,FALSE)=0,"",VLOOKUP($A160,'Annex 2 EHV charges'!$A:$O,9,FALSE)),"")</f>
        <v/>
      </c>
      <c r="G160" s="133" t="str">
        <f>IFERROR(IF(VLOOKUP($A160,'Annex 2 EHV charges'!$A:$O,10,FALSE)=0,"",VLOOKUP($A160,'Annex 2 EHV charges'!$A:$O,10,FALSE)),"")</f>
        <v/>
      </c>
      <c r="H160" s="133" t="str">
        <f>IFERROR(IF(VLOOKUP($A160,'Annex 2 EHV charges'!$A:$O,11,FALSE)=0,"",VLOOKUP($A160,'Annex 2 EHV charges'!$A:$O,11,FALSE)),"")</f>
        <v/>
      </c>
    </row>
    <row r="161" spans="1:8" ht="30.75" customHeight="1" x14ac:dyDescent="0.2">
      <c r="A161" s="135" t="str">
        <f t="array" ref="A161">IFERROR(INDEX('Annex 2 EHV charges'!#REF!, MATCH(0, IF(ISBLANK('Annex 2 EHV charges'!#REF!),1, COUNTIF(A$4:$A160, 'Annex 2 EHV charges'!#REF!)), 0)),"")</f>
        <v/>
      </c>
      <c r="B161" s="137" t="str">
        <f>IF($A161="","",VLOOKUP($A161,'Annex 2 EHV charges'!$A:$O,2,0))</f>
        <v/>
      </c>
      <c r="C161" s="138" t="str">
        <f>IF($A161="","",VLOOKUP($A161,'Annex 2 EHV charges'!$A:$O,3,0))</f>
        <v/>
      </c>
      <c r="D161" s="135" t="str">
        <f>IF($A161="","",VLOOKUP($A161,'Annex 2 EHV charges'!$A:$O,7,0))</f>
        <v/>
      </c>
      <c r="E161" s="133" t="str">
        <f>IFERROR(IF(VLOOKUP($A161,'Annex 2 EHV charges'!$A:$O,8,FALSE)=0,"",VLOOKUP($A161,'Annex 2 EHV charges'!$A:$O,8,FALSE)),"")</f>
        <v/>
      </c>
      <c r="F161" s="134" t="str">
        <f>IFERROR(IF(VLOOKUP($A161,'Annex 2 EHV charges'!$A:$O,9,FALSE)=0,"",VLOOKUP($A161,'Annex 2 EHV charges'!$A:$O,9,FALSE)),"")</f>
        <v/>
      </c>
      <c r="G161" s="133" t="str">
        <f>IFERROR(IF(VLOOKUP($A161,'Annex 2 EHV charges'!$A:$O,10,FALSE)=0,"",VLOOKUP($A161,'Annex 2 EHV charges'!$A:$O,10,FALSE)),"")</f>
        <v/>
      </c>
      <c r="H161" s="133" t="str">
        <f>IFERROR(IF(VLOOKUP($A161,'Annex 2 EHV charges'!$A:$O,11,FALSE)=0,"",VLOOKUP($A161,'Annex 2 EHV charges'!$A:$O,11,FALSE)),"")</f>
        <v/>
      </c>
    </row>
    <row r="162" spans="1:8" ht="30.75" customHeight="1" x14ac:dyDescent="0.2">
      <c r="A162" s="135" t="str">
        <f t="array" ref="A162">IFERROR(INDEX('Annex 2 EHV charges'!#REF!, MATCH(0, IF(ISBLANK('Annex 2 EHV charges'!#REF!),1, COUNTIF(A$4:$A161, 'Annex 2 EHV charges'!#REF!)), 0)),"")</f>
        <v/>
      </c>
      <c r="B162" s="137" t="str">
        <f>IF($A162="","",VLOOKUP($A162,'Annex 2 EHV charges'!$A:$O,2,0))</f>
        <v/>
      </c>
      <c r="C162" s="138" t="str">
        <f>IF($A162="","",VLOOKUP($A162,'Annex 2 EHV charges'!$A:$O,3,0))</f>
        <v/>
      </c>
      <c r="D162" s="135" t="str">
        <f>IF($A162="","",VLOOKUP($A162,'Annex 2 EHV charges'!$A:$O,7,0))</f>
        <v/>
      </c>
      <c r="E162" s="133" t="str">
        <f>IFERROR(IF(VLOOKUP($A162,'Annex 2 EHV charges'!$A:$O,8,FALSE)=0,"",VLOOKUP($A162,'Annex 2 EHV charges'!$A:$O,8,FALSE)),"")</f>
        <v/>
      </c>
      <c r="F162" s="134" t="str">
        <f>IFERROR(IF(VLOOKUP($A162,'Annex 2 EHV charges'!$A:$O,9,FALSE)=0,"",VLOOKUP($A162,'Annex 2 EHV charges'!$A:$O,9,FALSE)),"")</f>
        <v/>
      </c>
      <c r="G162" s="133" t="str">
        <f>IFERROR(IF(VLOOKUP($A162,'Annex 2 EHV charges'!$A:$O,10,FALSE)=0,"",VLOOKUP($A162,'Annex 2 EHV charges'!$A:$O,10,FALSE)),"")</f>
        <v/>
      </c>
      <c r="H162" s="133" t="str">
        <f>IFERROR(IF(VLOOKUP($A162,'Annex 2 EHV charges'!$A:$O,11,FALSE)=0,"",VLOOKUP($A162,'Annex 2 EHV charges'!$A:$O,11,FALSE)),"")</f>
        <v/>
      </c>
    </row>
    <row r="163" spans="1:8" ht="30.75" customHeight="1" x14ac:dyDescent="0.2">
      <c r="A163" s="135" t="str">
        <f t="array" ref="A163">IFERROR(INDEX('Annex 2 EHV charges'!#REF!, MATCH(0, IF(ISBLANK('Annex 2 EHV charges'!#REF!),1, COUNTIF(A$4:$A162, 'Annex 2 EHV charges'!#REF!)), 0)),"")</f>
        <v/>
      </c>
      <c r="B163" s="137" t="str">
        <f>IF($A163="","",VLOOKUP($A163,'Annex 2 EHV charges'!$A:$O,2,0))</f>
        <v/>
      </c>
      <c r="C163" s="138" t="str">
        <f>IF($A163="","",VLOOKUP($A163,'Annex 2 EHV charges'!$A:$O,3,0))</f>
        <v/>
      </c>
      <c r="D163" s="135" t="str">
        <f>IF($A163="","",VLOOKUP($A163,'Annex 2 EHV charges'!$A:$O,7,0))</f>
        <v/>
      </c>
      <c r="E163" s="133" t="str">
        <f>IFERROR(IF(VLOOKUP($A163,'Annex 2 EHV charges'!$A:$O,8,FALSE)=0,"",VLOOKUP($A163,'Annex 2 EHV charges'!$A:$O,8,FALSE)),"")</f>
        <v/>
      </c>
      <c r="F163" s="134" t="str">
        <f>IFERROR(IF(VLOOKUP($A163,'Annex 2 EHV charges'!$A:$O,9,FALSE)=0,"",VLOOKUP($A163,'Annex 2 EHV charges'!$A:$O,9,FALSE)),"")</f>
        <v/>
      </c>
      <c r="G163" s="133" t="str">
        <f>IFERROR(IF(VLOOKUP($A163,'Annex 2 EHV charges'!$A:$O,10,FALSE)=0,"",VLOOKUP($A163,'Annex 2 EHV charges'!$A:$O,10,FALSE)),"")</f>
        <v/>
      </c>
      <c r="H163" s="133" t="str">
        <f>IFERROR(IF(VLOOKUP($A163,'Annex 2 EHV charges'!$A:$O,11,FALSE)=0,"",VLOOKUP($A163,'Annex 2 EHV charges'!$A:$O,11,FALSE)),"")</f>
        <v/>
      </c>
    </row>
    <row r="164" spans="1:8" ht="30.75" customHeight="1" x14ac:dyDescent="0.2">
      <c r="A164" s="135" t="str">
        <f t="array" ref="A164">IFERROR(INDEX('Annex 2 EHV charges'!#REF!, MATCH(0, IF(ISBLANK('Annex 2 EHV charges'!#REF!),1, COUNTIF(A$4:$A163, 'Annex 2 EHV charges'!#REF!)), 0)),"")</f>
        <v/>
      </c>
      <c r="B164" s="137" t="str">
        <f>IF($A164="","",VLOOKUP($A164,'Annex 2 EHV charges'!$A:$O,2,0))</f>
        <v/>
      </c>
      <c r="C164" s="138" t="str">
        <f>IF($A164="","",VLOOKUP($A164,'Annex 2 EHV charges'!$A:$O,3,0))</f>
        <v/>
      </c>
      <c r="D164" s="135" t="str">
        <f>IF($A164="","",VLOOKUP($A164,'Annex 2 EHV charges'!$A:$O,7,0))</f>
        <v/>
      </c>
      <c r="E164" s="133" t="str">
        <f>IFERROR(IF(VLOOKUP($A164,'Annex 2 EHV charges'!$A:$O,8,FALSE)=0,"",VLOOKUP($A164,'Annex 2 EHV charges'!$A:$O,8,FALSE)),"")</f>
        <v/>
      </c>
      <c r="F164" s="134" t="str">
        <f>IFERROR(IF(VLOOKUP($A164,'Annex 2 EHV charges'!$A:$O,9,FALSE)=0,"",VLOOKUP($A164,'Annex 2 EHV charges'!$A:$O,9,FALSE)),"")</f>
        <v/>
      </c>
      <c r="G164" s="133" t="str">
        <f>IFERROR(IF(VLOOKUP($A164,'Annex 2 EHV charges'!$A:$O,10,FALSE)=0,"",VLOOKUP($A164,'Annex 2 EHV charges'!$A:$O,10,FALSE)),"")</f>
        <v/>
      </c>
      <c r="H164" s="133" t="str">
        <f>IFERROR(IF(VLOOKUP($A164,'Annex 2 EHV charges'!$A:$O,11,FALSE)=0,"",VLOOKUP($A164,'Annex 2 EHV charges'!$A:$O,11,FALSE)),"")</f>
        <v/>
      </c>
    </row>
    <row r="165" spans="1:8" ht="30.75" customHeight="1" x14ac:dyDescent="0.2">
      <c r="A165" s="135" t="str">
        <f t="array" ref="A165">IFERROR(INDEX('Annex 2 EHV charges'!#REF!, MATCH(0, IF(ISBLANK('Annex 2 EHV charges'!#REF!),1, COUNTIF(A$4:$A164, 'Annex 2 EHV charges'!#REF!)), 0)),"")</f>
        <v/>
      </c>
      <c r="B165" s="137" t="str">
        <f>IF($A165="","",VLOOKUP($A165,'Annex 2 EHV charges'!$A:$O,2,0))</f>
        <v/>
      </c>
      <c r="C165" s="138" t="str">
        <f>IF($A165="","",VLOOKUP($A165,'Annex 2 EHV charges'!$A:$O,3,0))</f>
        <v/>
      </c>
      <c r="D165" s="135" t="str">
        <f>IF($A165="","",VLOOKUP($A165,'Annex 2 EHV charges'!$A:$O,7,0))</f>
        <v/>
      </c>
      <c r="E165" s="133" t="str">
        <f>IFERROR(IF(VLOOKUP($A165,'Annex 2 EHV charges'!$A:$O,8,FALSE)=0,"",VLOOKUP($A165,'Annex 2 EHV charges'!$A:$O,8,FALSE)),"")</f>
        <v/>
      </c>
      <c r="F165" s="134" t="str">
        <f>IFERROR(IF(VLOOKUP($A165,'Annex 2 EHV charges'!$A:$O,9,FALSE)=0,"",VLOOKUP($A165,'Annex 2 EHV charges'!$A:$O,9,FALSE)),"")</f>
        <v/>
      </c>
      <c r="G165" s="133" t="str">
        <f>IFERROR(IF(VLOOKUP($A165,'Annex 2 EHV charges'!$A:$O,10,FALSE)=0,"",VLOOKUP($A165,'Annex 2 EHV charges'!$A:$O,10,FALSE)),"")</f>
        <v/>
      </c>
      <c r="H165" s="133" t="str">
        <f>IFERROR(IF(VLOOKUP($A165,'Annex 2 EHV charges'!$A:$O,11,FALSE)=0,"",VLOOKUP($A165,'Annex 2 EHV charges'!$A:$O,11,FALSE)),"")</f>
        <v/>
      </c>
    </row>
    <row r="166" spans="1:8" ht="30.75" customHeight="1" x14ac:dyDescent="0.2">
      <c r="A166" s="135" t="str">
        <f t="array" ref="A166">IFERROR(INDEX('Annex 2 EHV charges'!#REF!, MATCH(0, IF(ISBLANK('Annex 2 EHV charges'!#REF!),1, COUNTIF(A$4:$A165, 'Annex 2 EHV charges'!#REF!)), 0)),"")</f>
        <v/>
      </c>
      <c r="B166" s="137" t="str">
        <f>IF($A166="","",VLOOKUP($A166,'Annex 2 EHV charges'!$A:$O,2,0))</f>
        <v/>
      </c>
      <c r="C166" s="138" t="str">
        <f>IF($A166="","",VLOOKUP($A166,'Annex 2 EHV charges'!$A:$O,3,0))</f>
        <v/>
      </c>
      <c r="D166" s="135" t="str">
        <f>IF($A166="","",VLOOKUP($A166,'Annex 2 EHV charges'!$A:$O,7,0))</f>
        <v/>
      </c>
      <c r="E166" s="133" t="str">
        <f>IFERROR(IF(VLOOKUP($A166,'Annex 2 EHV charges'!$A:$O,8,FALSE)=0,"",VLOOKUP($A166,'Annex 2 EHV charges'!$A:$O,8,FALSE)),"")</f>
        <v/>
      </c>
      <c r="F166" s="134" t="str">
        <f>IFERROR(IF(VLOOKUP($A166,'Annex 2 EHV charges'!$A:$O,9,FALSE)=0,"",VLOOKUP($A166,'Annex 2 EHV charges'!$A:$O,9,FALSE)),"")</f>
        <v/>
      </c>
      <c r="G166" s="133" t="str">
        <f>IFERROR(IF(VLOOKUP($A166,'Annex 2 EHV charges'!$A:$O,10,FALSE)=0,"",VLOOKUP($A166,'Annex 2 EHV charges'!$A:$O,10,FALSE)),"")</f>
        <v/>
      </c>
      <c r="H166" s="133" t="str">
        <f>IFERROR(IF(VLOOKUP($A166,'Annex 2 EHV charges'!$A:$O,11,FALSE)=0,"",VLOOKUP($A166,'Annex 2 EHV charges'!$A:$O,11,FALSE)),"")</f>
        <v/>
      </c>
    </row>
    <row r="167" spans="1:8" ht="30.75" customHeight="1" x14ac:dyDescent="0.2">
      <c r="A167" s="135" t="str">
        <f t="array" ref="A167">IFERROR(INDEX('Annex 2 EHV charges'!#REF!, MATCH(0, IF(ISBLANK('Annex 2 EHV charges'!#REF!),1, COUNTIF(A$4:$A166, 'Annex 2 EHV charges'!#REF!)), 0)),"")</f>
        <v/>
      </c>
      <c r="B167" s="137" t="str">
        <f>IF($A167="","",VLOOKUP($A167,'Annex 2 EHV charges'!$A:$O,2,0))</f>
        <v/>
      </c>
      <c r="C167" s="138" t="str">
        <f>IF($A167="","",VLOOKUP($A167,'Annex 2 EHV charges'!$A:$O,3,0))</f>
        <v/>
      </c>
      <c r="D167" s="135" t="str">
        <f>IF($A167="","",VLOOKUP($A167,'Annex 2 EHV charges'!$A:$O,7,0))</f>
        <v/>
      </c>
      <c r="E167" s="133" t="str">
        <f>IFERROR(IF(VLOOKUP($A167,'Annex 2 EHV charges'!$A:$O,8,FALSE)=0,"",VLOOKUP($A167,'Annex 2 EHV charges'!$A:$O,8,FALSE)),"")</f>
        <v/>
      </c>
      <c r="F167" s="134" t="str">
        <f>IFERROR(IF(VLOOKUP($A167,'Annex 2 EHV charges'!$A:$O,9,FALSE)=0,"",VLOOKUP($A167,'Annex 2 EHV charges'!$A:$O,9,FALSE)),"")</f>
        <v/>
      </c>
      <c r="G167" s="133" t="str">
        <f>IFERROR(IF(VLOOKUP($A167,'Annex 2 EHV charges'!$A:$O,10,FALSE)=0,"",VLOOKUP($A167,'Annex 2 EHV charges'!$A:$O,10,FALSE)),"")</f>
        <v/>
      </c>
      <c r="H167" s="133" t="str">
        <f>IFERROR(IF(VLOOKUP($A167,'Annex 2 EHV charges'!$A:$O,11,FALSE)=0,"",VLOOKUP($A167,'Annex 2 EHV charges'!$A:$O,11,FALSE)),"")</f>
        <v/>
      </c>
    </row>
    <row r="168" spans="1:8" ht="30.75" customHeight="1" x14ac:dyDescent="0.2">
      <c r="A168" s="135" t="str">
        <f t="array" ref="A168">IFERROR(INDEX('Annex 2 EHV charges'!#REF!, MATCH(0, IF(ISBLANK('Annex 2 EHV charges'!#REF!),1, COUNTIF(A$4:$A167, 'Annex 2 EHV charges'!#REF!)), 0)),"")</f>
        <v/>
      </c>
      <c r="B168" s="137" t="str">
        <f>IF($A168="","",VLOOKUP($A168,'Annex 2 EHV charges'!$A:$O,2,0))</f>
        <v/>
      </c>
      <c r="C168" s="138" t="str">
        <f>IF($A168="","",VLOOKUP($A168,'Annex 2 EHV charges'!$A:$O,3,0))</f>
        <v/>
      </c>
      <c r="D168" s="135" t="str">
        <f>IF($A168="","",VLOOKUP($A168,'Annex 2 EHV charges'!$A:$O,7,0))</f>
        <v/>
      </c>
      <c r="E168" s="133" t="str">
        <f>IFERROR(IF(VLOOKUP($A168,'Annex 2 EHV charges'!$A:$O,8,FALSE)=0,"",VLOOKUP($A168,'Annex 2 EHV charges'!$A:$O,8,FALSE)),"")</f>
        <v/>
      </c>
      <c r="F168" s="134" t="str">
        <f>IFERROR(IF(VLOOKUP($A168,'Annex 2 EHV charges'!$A:$O,9,FALSE)=0,"",VLOOKUP($A168,'Annex 2 EHV charges'!$A:$O,9,FALSE)),"")</f>
        <v/>
      </c>
      <c r="G168" s="133" t="str">
        <f>IFERROR(IF(VLOOKUP($A168,'Annex 2 EHV charges'!$A:$O,10,FALSE)=0,"",VLOOKUP($A168,'Annex 2 EHV charges'!$A:$O,10,FALSE)),"")</f>
        <v/>
      </c>
      <c r="H168" s="133" t="str">
        <f>IFERROR(IF(VLOOKUP($A168,'Annex 2 EHV charges'!$A:$O,11,FALSE)=0,"",VLOOKUP($A168,'Annex 2 EHV charges'!$A:$O,11,FALSE)),"")</f>
        <v/>
      </c>
    </row>
    <row r="169" spans="1:8" ht="30.75" customHeight="1" x14ac:dyDescent="0.2">
      <c r="A169" s="135" t="str">
        <f t="array" ref="A169">IFERROR(INDEX('Annex 2 EHV charges'!#REF!, MATCH(0, IF(ISBLANK('Annex 2 EHV charges'!#REF!),1, COUNTIF(A$4:$A168, 'Annex 2 EHV charges'!#REF!)), 0)),"")</f>
        <v/>
      </c>
      <c r="B169" s="137" t="str">
        <f>IF($A169="","",VLOOKUP($A169,'Annex 2 EHV charges'!$A:$O,2,0))</f>
        <v/>
      </c>
      <c r="C169" s="138" t="str">
        <f>IF($A169="","",VLOOKUP($A169,'Annex 2 EHV charges'!$A:$O,3,0))</f>
        <v/>
      </c>
      <c r="D169" s="135" t="str">
        <f>IF($A169="","",VLOOKUP($A169,'Annex 2 EHV charges'!$A:$O,7,0))</f>
        <v/>
      </c>
      <c r="E169" s="133" t="str">
        <f>IFERROR(IF(VLOOKUP($A169,'Annex 2 EHV charges'!$A:$O,8,FALSE)=0,"",VLOOKUP($A169,'Annex 2 EHV charges'!$A:$O,8,FALSE)),"")</f>
        <v/>
      </c>
      <c r="F169" s="134" t="str">
        <f>IFERROR(IF(VLOOKUP($A169,'Annex 2 EHV charges'!$A:$O,9,FALSE)=0,"",VLOOKUP($A169,'Annex 2 EHV charges'!$A:$O,9,FALSE)),"")</f>
        <v/>
      </c>
      <c r="G169" s="133" t="str">
        <f>IFERROR(IF(VLOOKUP($A169,'Annex 2 EHV charges'!$A:$O,10,FALSE)=0,"",VLOOKUP($A169,'Annex 2 EHV charges'!$A:$O,10,FALSE)),"")</f>
        <v/>
      </c>
      <c r="H169" s="133" t="str">
        <f>IFERROR(IF(VLOOKUP($A169,'Annex 2 EHV charges'!$A:$O,11,FALSE)=0,"",VLOOKUP($A169,'Annex 2 EHV charges'!$A:$O,11,FALSE)),"")</f>
        <v/>
      </c>
    </row>
    <row r="170" spans="1:8" ht="30.75" customHeight="1" x14ac:dyDescent="0.2">
      <c r="A170" s="135" t="str">
        <f t="array" ref="A170">IFERROR(INDEX('Annex 2 EHV charges'!#REF!, MATCH(0, IF(ISBLANK('Annex 2 EHV charges'!#REF!),1, COUNTIF(A$4:$A169, 'Annex 2 EHV charges'!#REF!)), 0)),"")</f>
        <v/>
      </c>
      <c r="B170" s="137" t="str">
        <f>IF($A170="","",VLOOKUP($A170,'Annex 2 EHV charges'!$A:$O,2,0))</f>
        <v/>
      </c>
      <c r="C170" s="138" t="str">
        <f>IF($A170="","",VLOOKUP($A170,'Annex 2 EHV charges'!$A:$O,3,0))</f>
        <v/>
      </c>
      <c r="D170" s="135" t="str">
        <f>IF($A170="","",VLOOKUP($A170,'Annex 2 EHV charges'!$A:$O,7,0))</f>
        <v/>
      </c>
      <c r="E170" s="133" t="str">
        <f>IFERROR(IF(VLOOKUP($A170,'Annex 2 EHV charges'!$A:$O,8,FALSE)=0,"",VLOOKUP($A170,'Annex 2 EHV charges'!$A:$O,8,FALSE)),"")</f>
        <v/>
      </c>
      <c r="F170" s="134" t="str">
        <f>IFERROR(IF(VLOOKUP($A170,'Annex 2 EHV charges'!$A:$O,9,FALSE)=0,"",VLOOKUP($A170,'Annex 2 EHV charges'!$A:$O,9,FALSE)),"")</f>
        <v/>
      </c>
      <c r="G170" s="133" t="str">
        <f>IFERROR(IF(VLOOKUP($A170,'Annex 2 EHV charges'!$A:$O,10,FALSE)=0,"",VLOOKUP($A170,'Annex 2 EHV charges'!$A:$O,10,FALSE)),"")</f>
        <v/>
      </c>
      <c r="H170" s="133" t="str">
        <f>IFERROR(IF(VLOOKUP($A170,'Annex 2 EHV charges'!$A:$O,11,FALSE)=0,"",VLOOKUP($A170,'Annex 2 EHV charges'!$A:$O,11,FALSE)),"")</f>
        <v/>
      </c>
    </row>
    <row r="171" spans="1:8" ht="30.75" customHeight="1" x14ac:dyDescent="0.2">
      <c r="A171" s="135" t="str">
        <f t="array" ref="A171">IFERROR(INDEX('Annex 2 EHV charges'!#REF!, MATCH(0, IF(ISBLANK('Annex 2 EHV charges'!#REF!),1, COUNTIF(A$4:$A170, 'Annex 2 EHV charges'!#REF!)), 0)),"")</f>
        <v/>
      </c>
      <c r="B171" s="137" t="str">
        <f>IF($A171="","",VLOOKUP($A171,'Annex 2 EHV charges'!$A:$O,2,0))</f>
        <v/>
      </c>
      <c r="C171" s="138" t="str">
        <f>IF($A171="","",VLOOKUP($A171,'Annex 2 EHV charges'!$A:$O,3,0))</f>
        <v/>
      </c>
      <c r="D171" s="135" t="str">
        <f>IF($A171="","",VLOOKUP($A171,'Annex 2 EHV charges'!$A:$O,7,0))</f>
        <v/>
      </c>
      <c r="E171" s="133" t="str">
        <f>IFERROR(IF(VLOOKUP($A171,'Annex 2 EHV charges'!$A:$O,8,FALSE)=0,"",VLOOKUP($A171,'Annex 2 EHV charges'!$A:$O,8,FALSE)),"")</f>
        <v/>
      </c>
      <c r="F171" s="134" t="str">
        <f>IFERROR(IF(VLOOKUP($A171,'Annex 2 EHV charges'!$A:$O,9,FALSE)=0,"",VLOOKUP($A171,'Annex 2 EHV charges'!$A:$O,9,FALSE)),"")</f>
        <v/>
      </c>
      <c r="G171" s="133" t="str">
        <f>IFERROR(IF(VLOOKUP($A171,'Annex 2 EHV charges'!$A:$O,10,FALSE)=0,"",VLOOKUP($A171,'Annex 2 EHV charges'!$A:$O,10,FALSE)),"")</f>
        <v/>
      </c>
      <c r="H171" s="133" t="str">
        <f>IFERROR(IF(VLOOKUP($A171,'Annex 2 EHV charges'!$A:$O,11,FALSE)=0,"",VLOOKUP($A171,'Annex 2 EHV charges'!$A:$O,11,FALSE)),"")</f>
        <v/>
      </c>
    </row>
    <row r="172" spans="1:8" ht="30.75" customHeight="1" x14ac:dyDescent="0.2">
      <c r="A172" s="135" t="str">
        <f t="array" ref="A172">IFERROR(INDEX('Annex 2 EHV charges'!#REF!, MATCH(0, IF(ISBLANK('Annex 2 EHV charges'!#REF!),1, COUNTIF(A$4:$A171, 'Annex 2 EHV charges'!#REF!)), 0)),"")</f>
        <v/>
      </c>
      <c r="B172" s="137" t="str">
        <f>IF($A172="","",VLOOKUP($A172,'Annex 2 EHV charges'!$A:$O,2,0))</f>
        <v/>
      </c>
      <c r="C172" s="138" t="str">
        <f>IF($A172="","",VLOOKUP($A172,'Annex 2 EHV charges'!$A:$O,3,0))</f>
        <v/>
      </c>
      <c r="D172" s="135" t="str">
        <f>IF($A172="","",VLOOKUP($A172,'Annex 2 EHV charges'!$A:$O,7,0))</f>
        <v/>
      </c>
      <c r="E172" s="133" t="str">
        <f>IFERROR(IF(VLOOKUP($A172,'Annex 2 EHV charges'!$A:$O,8,FALSE)=0,"",VLOOKUP($A172,'Annex 2 EHV charges'!$A:$O,8,FALSE)),"")</f>
        <v/>
      </c>
      <c r="F172" s="134" t="str">
        <f>IFERROR(IF(VLOOKUP($A172,'Annex 2 EHV charges'!$A:$O,9,FALSE)=0,"",VLOOKUP($A172,'Annex 2 EHV charges'!$A:$O,9,FALSE)),"")</f>
        <v/>
      </c>
      <c r="G172" s="133" t="str">
        <f>IFERROR(IF(VLOOKUP($A172,'Annex 2 EHV charges'!$A:$O,10,FALSE)=0,"",VLOOKUP($A172,'Annex 2 EHV charges'!$A:$O,10,FALSE)),"")</f>
        <v/>
      </c>
      <c r="H172" s="133" t="str">
        <f>IFERROR(IF(VLOOKUP($A172,'Annex 2 EHV charges'!$A:$O,11,FALSE)=0,"",VLOOKUP($A172,'Annex 2 EHV charges'!$A:$O,11,FALSE)),"")</f>
        <v/>
      </c>
    </row>
    <row r="173" spans="1:8" ht="30.75" customHeight="1" x14ac:dyDescent="0.2">
      <c r="A173" s="135" t="str">
        <f t="array" ref="A173">IFERROR(INDEX('Annex 2 EHV charges'!#REF!, MATCH(0, IF(ISBLANK('Annex 2 EHV charges'!#REF!),1, COUNTIF(A$4:$A172, 'Annex 2 EHV charges'!#REF!)), 0)),"")</f>
        <v/>
      </c>
      <c r="B173" s="137" t="str">
        <f>IF($A173="","",VLOOKUP($A173,'Annex 2 EHV charges'!$A:$O,2,0))</f>
        <v/>
      </c>
      <c r="C173" s="138" t="str">
        <f>IF($A173="","",VLOOKUP($A173,'Annex 2 EHV charges'!$A:$O,3,0))</f>
        <v/>
      </c>
      <c r="D173" s="135" t="str">
        <f>IF($A173="","",VLOOKUP($A173,'Annex 2 EHV charges'!$A:$O,7,0))</f>
        <v/>
      </c>
      <c r="E173" s="133" t="str">
        <f>IFERROR(IF(VLOOKUP($A173,'Annex 2 EHV charges'!$A:$O,8,FALSE)=0,"",VLOOKUP($A173,'Annex 2 EHV charges'!$A:$O,8,FALSE)),"")</f>
        <v/>
      </c>
      <c r="F173" s="134" t="str">
        <f>IFERROR(IF(VLOOKUP($A173,'Annex 2 EHV charges'!$A:$O,9,FALSE)=0,"",VLOOKUP($A173,'Annex 2 EHV charges'!$A:$O,9,FALSE)),"")</f>
        <v/>
      </c>
      <c r="G173" s="133" t="str">
        <f>IFERROR(IF(VLOOKUP($A173,'Annex 2 EHV charges'!$A:$O,10,FALSE)=0,"",VLOOKUP($A173,'Annex 2 EHV charges'!$A:$O,10,FALSE)),"")</f>
        <v/>
      </c>
      <c r="H173" s="133" t="str">
        <f>IFERROR(IF(VLOOKUP($A173,'Annex 2 EHV charges'!$A:$O,11,FALSE)=0,"",VLOOKUP($A173,'Annex 2 EHV charges'!$A:$O,11,FALSE)),"")</f>
        <v/>
      </c>
    </row>
    <row r="174" spans="1:8" ht="30.75" customHeight="1" x14ac:dyDescent="0.2">
      <c r="A174" s="135" t="str">
        <f t="array" ref="A174">IFERROR(INDEX('Annex 2 EHV charges'!#REF!, MATCH(0, IF(ISBLANK('Annex 2 EHV charges'!#REF!),1, COUNTIF(A$4:$A173, 'Annex 2 EHV charges'!#REF!)), 0)),"")</f>
        <v/>
      </c>
      <c r="B174" s="137" t="str">
        <f>IF($A174="","",VLOOKUP($A174,'Annex 2 EHV charges'!$A:$O,2,0))</f>
        <v/>
      </c>
      <c r="C174" s="138" t="str">
        <f>IF($A174="","",VLOOKUP($A174,'Annex 2 EHV charges'!$A:$O,3,0))</f>
        <v/>
      </c>
      <c r="D174" s="135" t="str">
        <f>IF($A174="","",VLOOKUP($A174,'Annex 2 EHV charges'!$A:$O,7,0))</f>
        <v/>
      </c>
      <c r="E174" s="133" t="str">
        <f>IFERROR(IF(VLOOKUP($A174,'Annex 2 EHV charges'!$A:$O,8,FALSE)=0,"",VLOOKUP($A174,'Annex 2 EHV charges'!$A:$O,8,FALSE)),"")</f>
        <v/>
      </c>
      <c r="F174" s="134" t="str">
        <f>IFERROR(IF(VLOOKUP($A174,'Annex 2 EHV charges'!$A:$O,9,FALSE)=0,"",VLOOKUP($A174,'Annex 2 EHV charges'!$A:$O,9,FALSE)),"")</f>
        <v/>
      </c>
      <c r="G174" s="133" t="str">
        <f>IFERROR(IF(VLOOKUP($A174,'Annex 2 EHV charges'!$A:$O,10,FALSE)=0,"",VLOOKUP($A174,'Annex 2 EHV charges'!$A:$O,10,FALSE)),"")</f>
        <v/>
      </c>
      <c r="H174" s="133" t="str">
        <f>IFERROR(IF(VLOOKUP($A174,'Annex 2 EHV charges'!$A:$O,11,FALSE)=0,"",VLOOKUP($A174,'Annex 2 EHV charges'!$A:$O,11,FALSE)),"")</f>
        <v/>
      </c>
    </row>
    <row r="175" spans="1:8" ht="30.75" customHeight="1" x14ac:dyDescent="0.2">
      <c r="A175" s="135" t="str">
        <f t="array" ref="A175">IFERROR(INDEX('Annex 2 EHV charges'!#REF!, MATCH(0, IF(ISBLANK('Annex 2 EHV charges'!#REF!),1, COUNTIF(A$4:$A174, 'Annex 2 EHV charges'!#REF!)), 0)),"")</f>
        <v/>
      </c>
      <c r="B175" s="137" t="str">
        <f>IF($A175="","",VLOOKUP($A175,'Annex 2 EHV charges'!$A:$O,2,0))</f>
        <v/>
      </c>
      <c r="C175" s="138" t="str">
        <f>IF($A175="","",VLOOKUP($A175,'Annex 2 EHV charges'!$A:$O,3,0))</f>
        <v/>
      </c>
      <c r="D175" s="135" t="str">
        <f>IF($A175="","",VLOOKUP($A175,'Annex 2 EHV charges'!$A:$O,7,0))</f>
        <v/>
      </c>
      <c r="E175" s="133" t="str">
        <f>IFERROR(IF(VLOOKUP($A175,'Annex 2 EHV charges'!$A:$O,8,FALSE)=0,"",VLOOKUP($A175,'Annex 2 EHV charges'!$A:$O,8,FALSE)),"")</f>
        <v/>
      </c>
      <c r="F175" s="134" t="str">
        <f>IFERROR(IF(VLOOKUP($A175,'Annex 2 EHV charges'!$A:$O,9,FALSE)=0,"",VLOOKUP($A175,'Annex 2 EHV charges'!$A:$O,9,FALSE)),"")</f>
        <v/>
      </c>
      <c r="G175" s="133" t="str">
        <f>IFERROR(IF(VLOOKUP($A175,'Annex 2 EHV charges'!$A:$O,10,FALSE)=0,"",VLOOKUP($A175,'Annex 2 EHV charges'!$A:$O,10,FALSE)),"")</f>
        <v/>
      </c>
      <c r="H175" s="133" t="str">
        <f>IFERROR(IF(VLOOKUP($A175,'Annex 2 EHV charges'!$A:$O,11,FALSE)=0,"",VLOOKUP($A175,'Annex 2 EHV charges'!$A:$O,11,FALSE)),"")</f>
        <v/>
      </c>
    </row>
    <row r="176" spans="1:8" ht="30.75" customHeight="1" x14ac:dyDescent="0.2">
      <c r="A176" s="135" t="str">
        <f t="array" ref="A176">IFERROR(INDEX('Annex 2 EHV charges'!#REF!, MATCH(0, IF(ISBLANK('Annex 2 EHV charges'!#REF!),1, COUNTIF(A$4:$A175, 'Annex 2 EHV charges'!#REF!)), 0)),"")</f>
        <v/>
      </c>
      <c r="B176" s="137" t="str">
        <f>IF($A176="","",VLOOKUP($A176,'Annex 2 EHV charges'!$A:$O,2,0))</f>
        <v/>
      </c>
      <c r="C176" s="138" t="str">
        <f>IF($A176="","",VLOOKUP($A176,'Annex 2 EHV charges'!$A:$O,3,0))</f>
        <v/>
      </c>
      <c r="D176" s="135" t="str">
        <f>IF($A176="","",VLOOKUP($A176,'Annex 2 EHV charges'!$A:$O,7,0))</f>
        <v/>
      </c>
      <c r="E176" s="133" t="str">
        <f>IFERROR(IF(VLOOKUP($A176,'Annex 2 EHV charges'!$A:$O,8,FALSE)=0,"",VLOOKUP($A176,'Annex 2 EHV charges'!$A:$O,8,FALSE)),"")</f>
        <v/>
      </c>
      <c r="F176" s="134" t="str">
        <f>IFERROR(IF(VLOOKUP($A176,'Annex 2 EHV charges'!$A:$O,9,FALSE)=0,"",VLOOKUP($A176,'Annex 2 EHV charges'!$A:$O,9,FALSE)),"")</f>
        <v/>
      </c>
      <c r="G176" s="133" t="str">
        <f>IFERROR(IF(VLOOKUP($A176,'Annex 2 EHV charges'!$A:$O,10,FALSE)=0,"",VLOOKUP($A176,'Annex 2 EHV charges'!$A:$O,10,FALSE)),"")</f>
        <v/>
      </c>
      <c r="H176" s="133" t="str">
        <f>IFERROR(IF(VLOOKUP($A176,'Annex 2 EHV charges'!$A:$O,11,FALSE)=0,"",VLOOKUP($A176,'Annex 2 EHV charges'!$A:$O,11,FALSE)),"")</f>
        <v/>
      </c>
    </row>
    <row r="177" spans="1:8" ht="30.75" customHeight="1" x14ac:dyDescent="0.2">
      <c r="A177" s="135" t="str">
        <f t="array" ref="A177">IFERROR(INDEX('Annex 2 EHV charges'!#REF!, MATCH(0, IF(ISBLANK('Annex 2 EHV charges'!#REF!),1, COUNTIF(A$4:$A176, 'Annex 2 EHV charges'!#REF!)), 0)),"")</f>
        <v/>
      </c>
      <c r="B177" s="137" t="str">
        <f>IF($A177="","",VLOOKUP($A177,'Annex 2 EHV charges'!$A:$O,2,0))</f>
        <v/>
      </c>
      <c r="C177" s="138" t="str">
        <f>IF($A177="","",VLOOKUP($A177,'Annex 2 EHV charges'!$A:$O,3,0))</f>
        <v/>
      </c>
      <c r="D177" s="135" t="str">
        <f>IF($A177="","",VLOOKUP($A177,'Annex 2 EHV charges'!$A:$O,7,0))</f>
        <v/>
      </c>
      <c r="E177" s="133" t="str">
        <f>IFERROR(IF(VLOOKUP($A177,'Annex 2 EHV charges'!$A:$O,8,FALSE)=0,"",VLOOKUP($A177,'Annex 2 EHV charges'!$A:$O,8,FALSE)),"")</f>
        <v/>
      </c>
      <c r="F177" s="134" t="str">
        <f>IFERROR(IF(VLOOKUP($A177,'Annex 2 EHV charges'!$A:$O,9,FALSE)=0,"",VLOOKUP($A177,'Annex 2 EHV charges'!$A:$O,9,FALSE)),"")</f>
        <v/>
      </c>
      <c r="G177" s="133" t="str">
        <f>IFERROR(IF(VLOOKUP($A177,'Annex 2 EHV charges'!$A:$O,10,FALSE)=0,"",VLOOKUP($A177,'Annex 2 EHV charges'!$A:$O,10,FALSE)),"")</f>
        <v/>
      </c>
      <c r="H177" s="133" t="str">
        <f>IFERROR(IF(VLOOKUP($A177,'Annex 2 EHV charges'!$A:$O,11,FALSE)=0,"",VLOOKUP($A177,'Annex 2 EHV charges'!$A:$O,11,FALSE)),"")</f>
        <v/>
      </c>
    </row>
    <row r="178" spans="1:8" ht="30.75" customHeight="1" x14ac:dyDescent="0.2">
      <c r="A178" s="135" t="str">
        <f t="array" ref="A178">IFERROR(INDEX('Annex 2 EHV charges'!#REF!, MATCH(0, IF(ISBLANK('Annex 2 EHV charges'!#REF!),1, COUNTIF(A$4:$A177, 'Annex 2 EHV charges'!#REF!)), 0)),"")</f>
        <v/>
      </c>
      <c r="B178" s="137" t="str">
        <f>IF($A178="","",VLOOKUP($A178,'Annex 2 EHV charges'!$A:$O,2,0))</f>
        <v/>
      </c>
      <c r="C178" s="138" t="str">
        <f>IF($A178="","",VLOOKUP($A178,'Annex 2 EHV charges'!$A:$O,3,0))</f>
        <v/>
      </c>
      <c r="D178" s="135" t="str">
        <f>IF($A178="","",VLOOKUP($A178,'Annex 2 EHV charges'!$A:$O,7,0))</f>
        <v/>
      </c>
      <c r="E178" s="133" t="str">
        <f>IFERROR(IF(VLOOKUP($A178,'Annex 2 EHV charges'!$A:$O,8,FALSE)=0,"",VLOOKUP($A178,'Annex 2 EHV charges'!$A:$O,8,FALSE)),"")</f>
        <v/>
      </c>
      <c r="F178" s="134" t="str">
        <f>IFERROR(IF(VLOOKUP($A178,'Annex 2 EHV charges'!$A:$O,9,FALSE)=0,"",VLOOKUP($A178,'Annex 2 EHV charges'!$A:$O,9,FALSE)),"")</f>
        <v/>
      </c>
      <c r="G178" s="133" t="str">
        <f>IFERROR(IF(VLOOKUP($A178,'Annex 2 EHV charges'!$A:$O,10,FALSE)=0,"",VLOOKUP($A178,'Annex 2 EHV charges'!$A:$O,10,FALSE)),"")</f>
        <v/>
      </c>
      <c r="H178" s="133" t="str">
        <f>IFERROR(IF(VLOOKUP($A178,'Annex 2 EHV charges'!$A:$O,11,FALSE)=0,"",VLOOKUP($A178,'Annex 2 EHV charges'!$A:$O,11,FALSE)),"")</f>
        <v/>
      </c>
    </row>
    <row r="179" spans="1:8" ht="30.75" customHeight="1" x14ac:dyDescent="0.2">
      <c r="A179" s="135" t="str">
        <f t="array" ref="A179">IFERROR(INDEX('Annex 2 EHV charges'!#REF!, MATCH(0, IF(ISBLANK('Annex 2 EHV charges'!#REF!),1, COUNTIF(A$4:$A178, 'Annex 2 EHV charges'!#REF!)), 0)),"")</f>
        <v/>
      </c>
      <c r="B179" s="137" t="str">
        <f>IF($A179="","",VLOOKUP($A179,'Annex 2 EHV charges'!$A:$O,2,0))</f>
        <v/>
      </c>
      <c r="C179" s="138" t="str">
        <f>IF($A179="","",VLOOKUP($A179,'Annex 2 EHV charges'!$A:$O,3,0))</f>
        <v/>
      </c>
      <c r="D179" s="135" t="str">
        <f>IF($A179="","",VLOOKUP($A179,'Annex 2 EHV charges'!$A:$O,7,0))</f>
        <v/>
      </c>
      <c r="E179" s="133" t="str">
        <f>IFERROR(IF(VLOOKUP($A179,'Annex 2 EHV charges'!$A:$O,8,FALSE)=0,"",VLOOKUP($A179,'Annex 2 EHV charges'!$A:$O,8,FALSE)),"")</f>
        <v/>
      </c>
      <c r="F179" s="134" t="str">
        <f>IFERROR(IF(VLOOKUP($A179,'Annex 2 EHV charges'!$A:$O,9,FALSE)=0,"",VLOOKUP($A179,'Annex 2 EHV charges'!$A:$O,9,FALSE)),"")</f>
        <v/>
      </c>
      <c r="G179" s="133" t="str">
        <f>IFERROR(IF(VLOOKUP($A179,'Annex 2 EHV charges'!$A:$O,10,FALSE)=0,"",VLOOKUP($A179,'Annex 2 EHV charges'!$A:$O,10,FALSE)),"")</f>
        <v/>
      </c>
      <c r="H179" s="133" t="str">
        <f>IFERROR(IF(VLOOKUP($A179,'Annex 2 EHV charges'!$A:$O,11,FALSE)=0,"",VLOOKUP($A179,'Annex 2 EHV charges'!$A:$O,11,FALSE)),"")</f>
        <v/>
      </c>
    </row>
    <row r="180" spans="1:8" ht="30.75" customHeight="1" x14ac:dyDescent="0.2">
      <c r="A180" s="135" t="str">
        <f t="array" ref="A180">IFERROR(INDEX('Annex 2 EHV charges'!#REF!, MATCH(0, IF(ISBLANK('Annex 2 EHV charges'!#REF!),1, COUNTIF(A$4:$A179, 'Annex 2 EHV charges'!#REF!)), 0)),"")</f>
        <v/>
      </c>
      <c r="B180" s="137" t="str">
        <f>IF($A180="","",VLOOKUP($A180,'Annex 2 EHV charges'!$A:$O,2,0))</f>
        <v/>
      </c>
      <c r="C180" s="138" t="str">
        <f>IF($A180="","",VLOOKUP($A180,'Annex 2 EHV charges'!$A:$O,3,0))</f>
        <v/>
      </c>
      <c r="D180" s="135" t="str">
        <f>IF($A180="","",VLOOKUP($A180,'Annex 2 EHV charges'!$A:$O,7,0))</f>
        <v/>
      </c>
      <c r="E180" s="133" t="str">
        <f>IFERROR(IF(VLOOKUP($A180,'Annex 2 EHV charges'!$A:$O,8,FALSE)=0,"",VLOOKUP($A180,'Annex 2 EHV charges'!$A:$O,8,FALSE)),"")</f>
        <v/>
      </c>
      <c r="F180" s="134" t="str">
        <f>IFERROR(IF(VLOOKUP($A180,'Annex 2 EHV charges'!$A:$O,9,FALSE)=0,"",VLOOKUP($A180,'Annex 2 EHV charges'!$A:$O,9,FALSE)),"")</f>
        <v/>
      </c>
      <c r="G180" s="133" t="str">
        <f>IFERROR(IF(VLOOKUP($A180,'Annex 2 EHV charges'!$A:$O,10,FALSE)=0,"",VLOOKUP($A180,'Annex 2 EHV charges'!$A:$O,10,FALSE)),"")</f>
        <v/>
      </c>
      <c r="H180" s="133" t="str">
        <f>IFERROR(IF(VLOOKUP($A180,'Annex 2 EHV charges'!$A:$O,11,FALSE)=0,"",VLOOKUP($A180,'Annex 2 EHV charges'!$A:$O,11,FALSE)),"")</f>
        <v/>
      </c>
    </row>
    <row r="181" spans="1:8" ht="30.75" customHeight="1" x14ac:dyDescent="0.2">
      <c r="A181" s="135" t="str">
        <f t="array" ref="A181">IFERROR(INDEX('Annex 2 EHV charges'!#REF!, MATCH(0, IF(ISBLANK('Annex 2 EHV charges'!#REF!),1, COUNTIF(A$4:$A180, 'Annex 2 EHV charges'!#REF!)), 0)),"")</f>
        <v/>
      </c>
      <c r="B181" s="137" t="str">
        <f>IF($A181="","",VLOOKUP($A181,'Annex 2 EHV charges'!$A:$O,2,0))</f>
        <v/>
      </c>
      <c r="C181" s="138" t="str">
        <f>IF($A181="","",VLOOKUP($A181,'Annex 2 EHV charges'!$A:$O,3,0))</f>
        <v/>
      </c>
      <c r="D181" s="135" t="str">
        <f>IF($A181="","",VLOOKUP($A181,'Annex 2 EHV charges'!$A:$O,7,0))</f>
        <v/>
      </c>
      <c r="E181" s="133" t="str">
        <f>IFERROR(IF(VLOOKUP($A181,'Annex 2 EHV charges'!$A:$O,8,FALSE)=0,"",VLOOKUP($A181,'Annex 2 EHV charges'!$A:$O,8,FALSE)),"")</f>
        <v/>
      </c>
      <c r="F181" s="134" t="str">
        <f>IFERROR(IF(VLOOKUP($A181,'Annex 2 EHV charges'!$A:$O,9,FALSE)=0,"",VLOOKUP($A181,'Annex 2 EHV charges'!$A:$O,9,FALSE)),"")</f>
        <v/>
      </c>
      <c r="G181" s="133" t="str">
        <f>IFERROR(IF(VLOOKUP($A181,'Annex 2 EHV charges'!$A:$O,10,FALSE)=0,"",VLOOKUP($A181,'Annex 2 EHV charges'!$A:$O,10,FALSE)),"")</f>
        <v/>
      </c>
      <c r="H181" s="133" t="str">
        <f>IFERROR(IF(VLOOKUP($A181,'Annex 2 EHV charges'!$A:$O,11,FALSE)=0,"",VLOOKUP($A181,'Annex 2 EHV charges'!$A:$O,11,FALSE)),"")</f>
        <v/>
      </c>
    </row>
    <row r="182" spans="1:8" ht="30.75" customHeight="1" x14ac:dyDescent="0.2">
      <c r="A182" s="135" t="str">
        <f t="array" ref="A182">IFERROR(INDEX('Annex 2 EHV charges'!#REF!, MATCH(0, IF(ISBLANK('Annex 2 EHV charges'!#REF!),1, COUNTIF(A$4:$A181, 'Annex 2 EHV charges'!#REF!)), 0)),"")</f>
        <v/>
      </c>
      <c r="B182" s="137" t="str">
        <f>IF($A182="","",VLOOKUP($A182,'Annex 2 EHV charges'!$A:$O,2,0))</f>
        <v/>
      </c>
      <c r="C182" s="138" t="str">
        <f>IF($A182="","",VLOOKUP($A182,'Annex 2 EHV charges'!$A:$O,3,0))</f>
        <v/>
      </c>
      <c r="D182" s="135" t="str">
        <f>IF($A182="","",VLOOKUP($A182,'Annex 2 EHV charges'!$A:$O,7,0))</f>
        <v/>
      </c>
      <c r="E182" s="133" t="str">
        <f>IFERROR(IF(VLOOKUP($A182,'Annex 2 EHV charges'!$A:$O,8,FALSE)=0,"",VLOOKUP($A182,'Annex 2 EHV charges'!$A:$O,8,FALSE)),"")</f>
        <v/>
      </c>
      <c r="F182" s="134" t="str">
        <f>IFERROR(IF(VLOOKUP($A182,'Annex 2 EHV charges'!$A:$O,9,FALSE)=0,"",VLOOKUP($A182,'Annex 2 EHV charges'!$A:$O,9,FALSE)),"")</f>
        <v/>
      </c>
      <c r="G182" s="133" t="str">
        <f>IFERROR(IF(VLOOKUP($A182,'Annex 2 EHV charges'!$A:$O,10,FALSE)=0,"",VLOOKUP($A182,'Annex 2 EHV charges'!$A:$O,10,FALSE)),"")</f>
        <v/>
      </c>
      <c r="H182" s="133" t="str">
        <f>IFERROR(IF(VLOOKUP($A182,'Annex 2 EHV charges'!$A:$O,11,FALSE)=0,"",VLOOKUP($A182,'Annex 2 EHV charges'!$A:$O,11,FALSE)),"")</f>
        <v/>
      </c>
    </row>
    <row r="183" spans="1:8" ht="30.75" customHeight="1" x14ac:dyDescent="0.2">
      <c r="A183" s="135" t="str">
        <f t="array" ref="A183">IFERROR(INDEX('Annex 2 EHV charges'!#REF!, MATCH(0, IF(ISBLANK('Annex 2 EHV charges'!#REF!),1, COUNTIF(A$4:$A182, 'Annex 2 EHV charges'!#REF!)), 0)),"")</f>
        <v/>
      </c>
      <c r="B183" s="137" t="str">
        <f>IF($A183="","",VLOOKUP($A183,'Annex 2 EHV charges'!$A:$O,2,0))</f>
        <v/>
      </c>
      <c r="C183" s="138" t="str">
        <f>IF($A183="","",VLOOKUP($A183,'Annex 2 EHV charges'!$A:$O,3,0))</f>
        <v/>
      </c>
      <c r="D183" s="135" t="str">
        <f>IF($A183="","",VLOOKUP($A183,'Annex 2 EHV charges'!$A:$O,7,0))</f>
        <v/>
      </c>
      <c r="E183" s="133" t="str">
        <f>IFERROR(IF(VLOOKUP($A183,'Annex 2 EHV charges'!$A:$O,8,FALSE)=0,"",VLOOKUP($A183,'Annex 2 EHV charges'!$A:$O,8,FALSE)),"")</f>
        <v/>
      </c>
      <c r="F183" s="134" t="str">
        <f>IFERROR(IF(VLOOKUP($A183,'Annex 2 EHV charges'!$A:$O,9,FALSE)=0,"",VLOOKUP($A183,'Annex 2 EHV charges'!$A:$O,9,FALSE)),"")</f>
        <v/>
      </c>
      <c r="G183" s="133" t="str">
        <f>IFERROR(IF(VLOOKUP($A183,'Annex 2 EHV charges'!$A:$O,10,FALSE)=0,"",VLOOKUP($A183,'Annex 2 EHV charges'!$A:$O,10,FALSE)),"")</f>
        <v/>
      </c>
      <c r="H183" s="133" t="str">
        <f>IFERROR(IF(VLOOKUP($A183,'Annex 2 EHV charges'!$A:$O,11,FALSE)=0,"",VLOOKUP($A183,'Annex 2 EHV charges'!$A:$O,11,FALSE)),"")</f>
        <v/>
      </c>
    </row>
    <row r="184" spans="1:8" ht="30.75" customHeight="1" x14ac:dyDescent="0.2">
      <c r="A184" s="135" t="str">
        <f t="array" ref="A184">IFERROR(INDEX('Annex 2 EHV charges'!#REF!, MATCH(0, IF(ISBLANK('Annex 2 EHV charges'!#REF!),1, COUNTIF(A$4:$A183, 'Annex 2 EHV charges'!#REF!)), 0)),"")</f>
        <v/>
      </c>
      <c r="B184" s="137" t="str">
        <f>IF($A184="","",VLOOKUP($A184,'Annex 2 EHV charges'!$A:$O,2,0))</f>
        <v/>
      </c>
      <c r="C184" s="138" t="str">
        <f>IF($A184="","",VLOOKUP($A184,'Annex 2 EHV charges'!$A:$O,3,0))</f>
        <v/>
      </c>
      <c r="D184" s="135" t="str">
        <f>IF($A184="","",VLOOKUP($A184,'Annex 2 EHV charges'!$A:$O,7,0))</f>
        <v/>
      </c>
      <c r="E184" s="133" t="str">
        <f>IFERROR(IF(VLOOKUP($A184,'Annex 2 EHV charges'!$A:$O,8,FALSE)=0,"",VLOOKUP($A184,'Annex 2 EHV charges'!$A:$O,8,FALSE)),"")</f>
        <v/>
      </c>
      <c r="F184" s="134" t="str">
        <f>IFERROR(IF(VLOOKUP($A184,'Annex 2 EHV charges'!$A:$O,9,FALSE)=0,"",VLOOKUP($A184,'Annex 2 EHV charges'!$A:$O,9,FALSE)),"")</f>
        <v/>
      </c>
      <c r="G184" s="133" t="str">
        <f>IFERROR(IF(VLOOKUP($A184,'Annex 2 EHV charges'!$A:$O,10,FALSE)=0,"",VLOOKUP($A184,'Annex 2 EHV charges'!$A:$O,10,FALSE)),"")</f>
        <v/>
      </c>
      <c r="H184" s="133" t="str">
        <f>IFERROR(IF(VLOOKUP($A184,'Annex 2 EHV charges'!$A:$O,11,FALSE)=0,"",VLOOKUP($A184,'Annex 2 EHV charges'!$A:$O,11,FALSE)),"")</f>
        <v/>
      </c>
    </row>
    <row r="185" spans="1:8" ht="30.75" customHeight="1" x14ac:dyDescent="0.2">
      <c r="A185" s="135" t="str">
        <f t="array" ref="A185">IFERROR(INDEX('Annex 2 EHV charges'!#REF!, MATCH(0, IF(ISBLANK('Annex 2 EHV charges'!#REF!),1, COUNTIF(A$4:$A184, 'Annex 2 EHV charges'!#REF!)), 0)),"")</f>
        <v/>
      </c>
      <c r="B185" s="137" t="str">
        <f>IF($A185="","",VLOOKUP($A185,'Annex 2 EHV charges'!$A:$O,2,0))</f>
        <v/>
      </c>
      <c r="C185" s="138" t="str">
        <f>IF($A185="","",VLOOKUP($A185,'Annex 2 EHV charges'!$A:$O,3,0))</f>
        <v/>
      </c>
      <c r="D185" s="135" t="str">
        <f>IF($A185="","",VLOOKUP($A185,'Annex 2 EHV charges'!$A:$O,7,0))</f>
        <v/>
      </c>
      <c r="E185" s="133" t="str">
        <f>IFERROR(IF(VLOOKUP($A185,'Annex 2 EHV charges'!$A:$O,8,FALSE)=0,"",VLOOKUP($A185,'Annex 2 EHV charges'!$A:$O,8,FALSE)),"")</f>
        <v/>
      </c>
      <c r="F185" s="134" t="str">
        <f>IFERROR(IF(VLOOKUP($A185,'Annex 2 EHV charges'!$A:$O,9,FALSE)=0,"",VLOOKUP($A185,'Annex 2 EHV charges'!$A:$O,9,FALSE)),"")</f>
        <v/>
      </c>
      <c r="G185" s="133" t="str">
        <f>IFERROR(IF(VLOOKUP($A185,'Annex 2 EHV charges'!$A:$O,10,FALSE)=0,"",VLOOKUP($A185,'Annex 2 EHV charges'!$A:$O,10,FALSE)),"")</f>
        <v/>
      </c>
      <c r="H185" s="133" t="str">
        <f>IFERROR(IF(VLOOKUP($A185,'Annex 2 EHV charges'!$A:$O,11,FALSE)=0,"",VLOOKUP($A185,'Annex 2 EHV charges'!$A:$O,11,FALSE)),"")</f>
        <v/>
      </c>
    </row>
    <row r="186" spans="1:8" ht="30.75" customHeight="1" x14ac:dyDescent="0.2">
      <c r="A186" s="135" t="str">
        <f t="array" ref="A186">IFERROR(INDEX('Annex 2 EHV charges'!#REF!, MATCH(0, IF(ISBLANK('Annex 2 EHV charges'!#REF!),1, COUNTIF(A$4:$A185, 'Annex 2 EHV charges'!#REF!)), 0)),"")</f>
        <v/>
      </c>
      <c r="B186" s="137" t="str">
        <f>IF($A186="","",VLOOKUP($A186,'Annex 2 EHV charges'!$A:$O,2,0))</f>
        <v/>
      </c>
      <c r="C186" s="138" t="str">
        <f>IF($A186="","",VLOOKUP($A186,'Annex 2 EHV charges'!$A:$O,3,0))</f>
        <v/>
      </c>
      <c r="D186" s="135" t="str">
        <f>IF($A186="","",VLOOKUP($A186,'Annex 2 EHV charges'!$A:$O,7,0))</f>
        <v/>
      </c>
      <c r="E186" s="133" t="str">
        <f>IFERROR(IF(VLOOKUP($A186,'Annex 2 EHV charges'!$A:$O,8,FALSE)=0,"",VLOOKUP($A186,'Annex 2 EHV charges'!$A:$O,8,FALSE)),"")</f>
        <v/>
      </c>
      <c r="F186" s="134" t="str">
        <f>IFERROR(IF(VLOOKUP($A186,'Annex 2 EHV charges'!$A:$O,9,FALSE)=0,"",VLOOKUP($A186,'Annex 2 EHV charges'!$A:$O,9,FALSE)),"")</f>
        <v/>
      </c>
      <c r="G186" s="133" t="str">
        <f>IFERROR(IF(VLOOKUP($A186,'Annex 2 EHV charges'!$A:$O,10,FALSE)=0,"",VLOOKUP($A186,'Annex 2 EHV charges'!$A:$O,10,FALSE)),"")</f>
        <v/>
      </c>
      <c r="H186" s="133" t="str">
        <f>IFERROR(IF(VLOOKUP($A186,'Annex 2 EHV charges'!$A:$O,11,FALSE)=0,"",VLOOKUP($A186,'Annex 2 EHV charges'!$A:$O,11,FALSE)),"")</f>
        <v/>
      </c>
    </row>
    <row r="187" spans="1:8" ht="30.75" customHeight="1" x14ac:dyDescent="0.2">
      <c r="A187" s="135" t="str">
        <f t="array" ref="A187">IFERROR(INDEX('Annex 2 EHV charges'!#REF!, MATCH(0, IF(ISBLANK('Annex 2 EHV charges'!#REF!),1, COUNTIF(A$4:$A186, 'Annex 2 EHV charges'!#REF!)), 0)),"")</f>
        <v/>
      </c>
      <c r="B187" s="137" t="str">
        <f>IF($A187="","",VLOOKUP($A187,'Annex 2 EHV charges'!$A:$O,2,0))</f>
        <v/>
      </c>
      <c r="C187" s="138" t="str">
        <f>IF($A187="","",VLOOKUP($A187,'Annex 2 EHV charges'!$A:$O,3,0))</f>
        <v/>
      </c>
      <c r="D187" s="135" t="str">
        <f>IF($A187="","",VLOOKUP($A187,'Annex 2 EHV charges'!$A:$O,7,0))</f>
        <v/>
      </c>
      <c r="E187" s="133" t="str">
        <f>IFERROR(IF(VLOOKUP($A187,'Annex 2 EHV charges'!$A:$O,8,FALSE)=0,"",VLOOKUP($A187,'Annex 2 EHV charges'!$A:$O,8,FALSE)),"")</f>
        <v/>
      </c>
      <c r="F187" s="134" t="str">
        <f>IFERROR(IF(VLOOKUP($A187,'Annex 2 EHV charges'!$A:$O,9,FALSE)=0,"",VLOOKUP($A187,'Annex 2 EHV charges'!$A:$O,9,FALSE)),"")</f>
        <v/>
      </c>
      <c r="G187" s="133" t="str">
        <f>IFERROR(IF(VLOOKUP($A187,'Annex 2 EHV charges'!$A:$O,10,FALSE)=0,"",VLOOKUP($A187,'Annex 2 EHV charges'!$A:$O,10,FALSE)),"")</f>
        <v/>
      </c>
      <c r="H187" s="133" t="str">
        <f>IFERROR(IF(VLOOKUP($A187,'Annex 2 EHV charges'!$A:$O,11,FALSE)=0,"",VLOOKUP($A187,'Annex 2 EHV charges'!$A:$O,11,FALSE)),"")</f>
        <v/>
      </c>
    </row>
    <row r="188" spans="1:8" ht="30.75" customHeight="1" x14ac:dyDescent="0.2">
      <c r="A188" s="135" t="str">
        <f t="array" ref="A188">IFERROR(INDEX('Annex 2 EHV charges'!#REF!, MATCH(0, IF(ISBLANK('Annex 2 EHV charges'!#REF!),1, COUNTIF(A$4:$A187, 'Annex 2 EHV charges'!#REF!)), 0)),"")</f>
        <v/>
      </c>
      <c r="B188" s="137" t="str">
        <f>IF($A188="","",VLOOKUP($A188,'Annex 2 EHV charges'!$A:$O,2,0))</f>
        <v/>
      </c>
      <c r="C188" s="138" t="str">
        <f>IF($A188="","",VLOOKUP($A188,'Annex 2 EHV charges'!$A:$O,3,0))</f>
        <v/>
      </c>
      <c r="D188" s="135" t="str">
        <f>IF($A188="","",VLOOKUP($A188,'Annex 2 EHV charges'!$A:$O,7,0))</f>
        <v/>
      </c>
      <c r="E188" s="133" t="str">
        <f>IFERROR(IF(VLOOKUP($A188,'Annex 2 EHV charges'!$A:$O,8,FALSE)=0,"",VLOOKUP($A188,'Annex 2 EHV charges'!$A:$O,8,FALSE)),"")</f>
        <v/>
      </c>
      <c r="F188" s="134" t="str">
        <f>IFERROR(IF(VLOOKUP($A188,'Annex 2 EHV charges'!$A:$O,9,FALSE)=0,"",VLOOKUP($A188,'Annex 2 EHV charges'!$A:$O,9,FALSE)),"")</f>
        <v/>
      </c>
      <c r="G188" s="133" t="str">
        <f>IFERROR(IF(VLOOKUP($A188,'Annex 2 EHV charges'!$A:$O,10,FALSE)=0,"",VLOOKUP($A188,'Annex 2 EHV charges'!$A:$O,10,FALSE)),"")</f>
        <v/>
      </c>
      <c r="H188" s="133" t="str">
        <f>IFERROR(IF(VLOOKUP($A188,'Annex 2 EHV charges'!$A:$O,11,FALSE)=0,"",VLOOKUP($A188,'Annex 2 EHV charges'!$A:$O,11,FALSE)),"")</f>
        <v/>
      </c>
    </row>
    <row r="189" spans="1:8" ht="30.75" customHeight="1" x14ac:dyDescent="0.2">
      <c r="A189" s="135" t="str">
        <f t="array" ref="A189">IFERROR(INDEX('Annex 2 EHV charges'!#REF!, MATCH(0, IF(ISBLANK('Annex 2 EHV charges'!#REF!),1, COUNTIF(A$4:$A188, 'Annex 2 EHV charges'!#REF!)), 0)),"")</f>
        <v/>
      </c>
      <c r="B189" s="137" t="str">
        <f>IF($A189="","",VLOOKUP($A189,'Annex 2 EHV charges'!$A:$O,2,0))</f>
        <v/>
      </c>
      <c r="C189" s="138" t="str">
        <f>IF($A189="","",VLOOKUP($A189,'Annex 2 EHV charges'!$A:$O,3,0))</f>
        <v/>
      </c>
      <c r="D189" s="135" t="str">
        <f>IF($A189="","",VLOOKUP($A189,'Annex 2 EHV charges'!$A:$O,7,0))</f>
        <v/>
      </c>
      <c r="E189" s="133" t="str">
        <f>IFERROR(IF(VLOOKUP($A189,'Annex 2 EHV charges'!$A:$O,8,FALSE)=0,"",VLOOKUP($A189,'Annex 2 EHV charges'!$A:$O,8,FALSE)),"")</f>
        <v/>
      </c>
      <c r="F189" s="134" t="str">
        <f>IFERROR(IF(VLOOKUP($A189,'Annex 2 EHV charges'!$A:$O,9,FALSE)=0,"",VLOOKUP($A189,'Annex 2 EHV charges'!$A:$O,9,FALSE)),"")</f>
        <v/>
      </c>
      <c r="G189" s="133" t="str">
        <f>IFERROR(IF(VLOOKUP($A189,'Annex 2 EHV charges'!$A:$O,10,FALSE)=0,"",VLOOKUP($A189,'Annex 2 EHV charges'!$A:$O,10,FALSE)),"")</f>
        <v/>
      </c>
      <c r="H189" s="133" t="str">
        <f>IFERROR(IF(VLOOKUP($A189,'Annex 2 EHV charges'!$A:$O,11,FALSE)=0,"",VLOOKUP($A189,'Annex 2 EHV charges'!$A:$O,11,FALSE)),"")</f>
        <v/>
      </c>
    </row>
    <row r="190" spans="1:8" ht="30.75" customHeight="1" x14ac:dyDescent="0.2">
      <c r="A190" s="135" t="str">
        <f t="array" ref="A190">IFERROR(INDEX('Annex 2 EHV charges'!#REF!, MATCH(0, IF(ISBLANK('Annex 2 EHV charges'!#REF!),1, COUNTIF(A$4:$A189, 'Annex 2 EHV charges'!#REF!)), 0)),"")</f>
        <v/>
      </c>
      <c r="B190" s="137" t="str">
        <f>IF($A190="","",VLOOKUP($A190,'Annex 2 EHV charges'!$A:$O,2,0))</f>
        <v/>
      </c>
      <c r="C190" s="138" t="str">
        <f>IF($A190="","",VLOOKUP($A190,'Annex 2 EHV charges'!$A:$O,3,0))</f>
        <v/>
      </c>
      <c r="D190" s="135" t="str">
        <f>IF($A190="","",VLOOKUP($A190,'Annex 2 EHV charges'!$A:$O,7,0))</f>
        <v/>
      </c>
      <c r="E190" s="133" t="str">
        <f>IFERROR(IF(VLOOKUP($A190,'Annex 2 EHV charges'!$A:$O,8,FALSE)=0,"",VLOOKUP($A190,'Annex 2 EHV charges'!$A:$O,8,FALSE)),"")</f>
        <v/>
      </c>
      <c r="F190" s="134" t="str">
        <f>IFERROR(IF(VLOOKUP($A190,'Annex 2 EHV charges'!$A:$O,9,FALSE)=0,"",VLOOKUP($A190,'Annex 2 EHV charges'!$A:$O,9,FALSE)),"")</f>
        <v/>
      </c>
      <c r="G190" s="133" t="str">
        <f>IFERROR(IF(VLOOKUP($A190,'Annex 2 EHV charges'!$A:$O,10,FALSE)=0,"",VLOOKUP($A190,'Annex 2 EHV charges'!$A:$O,10,FALSE)),"")</f>
        <v/>
      </c>
      <c r="H190" s="133" t="str">
        <f>IFERROR(IF(VLOOKUP($A190,'Annex 2 EHV charges'!$A:$O,11,FALSE)=0,"",VLOOKUP($A190,'Annex 2 EHV charges'!$A:$O,11,FALSE)),"")</f>
        <v/>
      </c>
    </row>
    <row r="191" spans="1:8" ht="30.75" customHeight="1" x14ac:dyDescent="0.2">
      <c r="A191" s="135" t="str">
        <f t="array" ref="A191">IFERROR(INDEX('Annex 2 EHV charges'!#REF!, MATCH(0, IF(ISBLANK('Annex 2 EHV charges'!#REF!),1, COUNTIF(A$4:$A190, 'Annex 2 EHV charges'!#REF!)), 0)),"")</f>
        <v/>
      </c>
      <c r="B191" s="137" t="str">
        <f>IF($A191="","",VLOOKUP($A191,'Annex 2 EHV charges'!$A:$O,2,0))</f>
        <v/>
      </c>
      <c r="C191" s="138" t="str">
        <f>IF($A191="","",VLOOKUP($A191,'Annex 2 EHV charges'!$A:$O,3,0))</f>
        <v/>
      </c>
      <c r="D191" s="135" t="str">
        <f>IF($A191="","",VLOOKUP($A191,'Annex 2 EHV charges'!$A:$O,7,0))</f>
        <v/>
      </c>
      <c r="E191" s="133" t="str">
        <f>IFERROR(IF(VLOOKUP($A191,'Annex 2 EHV charges'!$A:$O,8,FALSE)=0,"",VLOOKUP($A191,'Annex 2 EHV charges'!$A:$O,8,FALSE)),"")</f>
        <v/>
      </c>
      <c r="F191" s="134" t="str">
        <f>IFERROR(IF(VLOOKUP($A191,'Annex 2 EHV charges'!$A:$O,9,FALSE)=0,"",VLOOKUP($A191,'Annex 2 EHV charges'!$A:$O,9,FALSE)),"")</f>
        <v/>
      </c>
      <c r="G191" s="133" t="str">
        <f>IFERROR(IF(VLOOKUP($A191,'Annex 2 EHV charges'!$A:$O,10,FALSE)=0,"",VLOOKUP($A191,'Annex 2 EHV charges'!$A:$O,10,FALSE)),"")</f>
        <v/>
      </c>
      <c r="H191" s="133" t="str">
        <f>IFERROR(IF(VLOOKUP($A191,'Annex 2 EHV charges'!$A:$O,11,FALSE)=0,"",VLOOKUP($A191,'Annex 2 EHV charges'!$A:$O,11,FALSE)),"")</f>
        <v/>
      </c>
    </row>
    <row r="192" spans="1:8" ht="30.75" customHeight="1" x14ac:dyDescent="0.2">
      <c r="A192" s="135" t="str">
        <f t="array" ref="A192">IFERROR(INDEX('Annex 2 EHV charges'!#REF!, MATCH(0, IF(ISBLANK('Annex 2 EHV charges'!#REF!),1, COUNTIF(A$4:$A191, 'Annex 2 EHV charges'!#REF!)), 0)),"")</f>
        <v/>
      </c>
      <c r="B192" s="137" t="str">
        <f>IF($A192="","",VLOOKUP($A192,'Annex 2 EHV charges'!$A:$O,2,0))</f>
        <v/>
      </c>
      <c r="C192" s="138" t="str">
        <f>IF($A192="","",VLOOKUP($A192,'Annex 2 EHV charges'!$A:$O,3,0))</f>
        <v/>
      </c>
      <c r="D192" s="135" t="str">
        <f>IF($A192="","",VLOOKUP($A192,'Annex 2 EHV charges'!$A:$O,7,0))</f>
        <v/>
      </c>
      <c r="E192" s="133" t="str">
        <f>IFERROR(IF(VLOOKUP($A192,'Annex 2 EHV charges'!$A:$O,8,FALSE)=0,"",VLOOKUP($A192,'Annex 2 EHV charges'!$A:$O,8,FALSE)),"")</f>
        <v/>
      </c>
      <c r="F192" s="134" t="str">
        <f>IFERROR(IF(VLOOKUP($A192,'Annex 2 EHV charges'!$A:$O,9,FALSE)=0,"",VLOOKUP($A192,'Annex 2 EHV charges'!$A:$O,9,FALSE)),"")</f>
        <v/>
      </c>
      <c r="G192" s="133" t="str">
        <f>IFERROR(IF(VLOOKUP($A192,'Annex 2 EHV charges'!$A:$O,10,FALSE)=0,"",VLOOKUP($A192,'Annex 2 EHV charges'!$A:$O,10,FALSE)),"")</f>
        <v/>
      </c>
      <c r="H192" s="133" t="str">
        <f>IFERROR(IF(VLOOKUP($A192,'Annex 2 EHV charges'!$A:$O,11,FALSE)=0,"",VLOOKUP($A192,'Annex 2 EHV charges'!$A:$O,11,FALSE)),"")</f>
        <v/>
      </c>
    </row>
    <row r="193" spans="1:8" x14ac:dyDescent="0.2">
      <c r="A193" s="135" t="str">
        <f t="array" ref="A193">IFERROR(INDEX('Annex 2 EHV charges'!#REF!, MATCH(0, IF(ISBLANK('Annex 2 EHV charges'!#REF!),1, COUNTIF(A$4:$A192, 'Annex 2 EHV charges'!#REF!)), 0)),"")</f>
        <v/>
      </c>
      <c r="B193" s="137" t="str">
        <f>IF($A193="","",VLOOKUP($A193,'Annex 2 EHV charges'!$A:$O,2,0))</f>
        <v/>
      </c>
      <c r="C193" s="138" t="str">
        <f>IF($A193="","",VLOOKUP($A193,'Annex 2 EHV charges'!$A:$O,3,0))</f>
        <v/>
      </c>
      <c r="D193" s="135" t="str">
        <f>IF($A193="","",VLOOKUP($A193,'Annex 2 EHV charges'!$A:$O,7,0))</f>
        <v/>
      </c>
      <c r="E193" s="133" t="str">
        <f>IFERROR(IF(VLOOKUP($A193,'Annex 2 EHV charges'!$A:$O,8,FALSE)=0,"",VLOOKUP($A193,'Annex 2 EHV charges'!$A:$O,8,FALSE)),"")</f>
        <v/>
      </c>
      <c r="F193" s="134" t="str">
        <f>IFERROR(IF(VLOOKUP($A193,'Annex 2 EHV charges'!$A:$O,9,FALSE)=0,"",VLOOKUP($A193,'Annex 2 EHV charges'!$A:$O,9,FALSE)),"")</f>
        <v/>
      </c>
      <c r="G193" s="133" t="str">
        <f>IFERROR(IF(VLOOKUP($A193,'Annex 2 EHV charges'!$A:$O,10,FALSE)=0,"",VLOOKUP($A193,'Annex 2 EHV charges'!$A:$O,10,FALSE)),"")</f>
        <v/>
      </c>
      <c r="H193" s="133" t="str">
        <f>IFERROR(IF(VLOOKUP($A193,'Annex 2 EHV charges'!$A:$O,11,FALSE)=0,"",VLOOKUP($A193,'Annex 2 EHV charges'!$A:$O,11,FALSE)),"")</f>
        <v/>
      </c>
    </row>
    <row r="194" spans="1:8" ht="30.75" customHeight="1" x14ac:dyDescent="0.2">
      <c r="A194" s="135" t="str">
        <f t="array" ref="A194">IFERROR(INDEX('Annex 2 EHV charges'!#REF!, MATCH(0, IF(ISBLANK('Annex 2 EHV charges'!#REF!),1, COUNTIF(A$4:$A193, 'Annex 2 EHV charges'!#REF!)), 0)),"")</f>
        <v/>
      </c>
      <c r="B194" s="137" t="str">
        <f>IF($A194="","",VLOOKUP($A194,'Annex 2 EHV charges'!$A:$O,2,0))</f>
        <v/>
      </c>
      <c r="C194" s="138" t="str">
        <f>IF($A194="","",VLOOKUP($A194,'Annex 2 EHV charges'!$A:$O,3,0))</f>
        <v/>
      </c>
      <c r="D194" s="135" t="str">
        <f>IF($A194="","",VLOOKUP($A194,'Annex 2 EHV charges'!$A:$O,7,0))</f>
        <v/>
      </c>
      <c r="E194" s="133" t="str">
        <f>IFERROR(IF(VLOOKUP($A194,'Annex 2 EHV charges'!$A:$O,8,FALSE)=0,"",VLOOKUP($A194,'Annex 2 EHV charges'!$A:$O,8,FALSE)),"")</f>
        <v/>
      </c>
      <c r="F194" s="134" t="str">
        <f>IFERROR(IF(VLOOKUP($A194,'Annex 2 EHV charges'!$A:$O,9,FALSE)=0,"",VLOOKUP($A194,'Annex 2 EHV charges'!$A:$O,9,FALSE)),"")</f>
        <v/>
      </c>
      <c r="G194" s="133" t="str">
        <f>IFERROR(IF(VLOOKUP($A194,'Annex 2 EHV charges'!$A:$O,10,FALSE)=0,"",VLOOKUP($A194,'Annex 2 EHV charges'!$A:$O,10,FALSE)),"")</f>
        <v/>
      </c>
      <c r="H194" s="133" t="str">
        <f>IFERROR(IF(VLOOKUP($A194,'Annex 2 EHV charges'!$A:$O,11,FALSE)=0,"",VLOOKUP($A194,'Annex 2 EHV charges'!$A:$O,11,FALSE)),"")</f>
        <v/>
      </c>
    </row>
    <row r="195" spans="1:8" ht="30.75" customHeight="1" x14ac:dyDescent="0.2">
      <c r="A195" s="135" t="str">
        <f t="array" ref="A195">IFERROR(INDEX('Annex 2 EHV charges'!#REF!, MATCH(0, IF(ISBLANK('Annex 2 EHV charges'!#REF!),1, COUNTIF(A$4:$A194, 'Annex 2 EHV charges'!#REF!)), 0)),"")</f>
        <v/>
      </c>
      <c r="B195" s="137" t="str">
        <f>IF($A195="","",VLOOKUP($A195,'Annex 2 EHV charges'!$A:$O,2,0))</f>
        <v/>
      </c>
      <c r="C195" s="138" t="str">
        <f>IF($A195="","",VLOOKUP($A195,'Annex 2 EHV charges'!$A:$O,3,0))</f>
        <v/>
      </c>
      <c r="D195" s="135" t="str">
        <f>IF($A195="","",VLOOKUP($A195,'Annex 2 EHV charges'!$A:$O,7,0))</f>
        <v/>
      </c>
      <c r="E195" s="133" t="str">
        <f>IFERROR(IF(VLOOKUP($A195,'Annex 2 EHV charges'!$A:$O,8,FALSE)=0,"",VLOOKUP($A195,'Annex 2 EHV charges'!$A:$O,8,FALSE)),"")</f>
        <v/>
      </c>
      <c r="F195" s="134" t="str">
        <f>IFERROR(IF(VLOOKUP($A195,'Annex 2 EHV charges'!$A:$O,9,FALSE)=0,"",VLOOKUP($A195,'Annex 2 EHV charges'!$A:$O,9,FALSE)),"")</f>
        <v/>
      </c>
      <c r="G195" s="133" t="str">
        <f>IFERROR(IF(VLOOKUP($A195,'Annex 2 EHV charges'!$A:$O,10,FALSE)=0,"",VLOOKUP($A195,'Annex 2 EHV charges'!$A:$O,10,FALSE)),"")</f>
        <v/>
      </c>
      <c r="H195" s="133" t="str">
        <f>IFERROR(IF(VLOOKUP($A195,'Annex 2 EHV charges'!$A:$O,11,FALSE)=0,"",VLOOKUP($A195,'Annex 2 EHV charges'!$A:$O,11,FALSE)),"")</f>
        <v/>
      </c>
    </row>
    <row r="196" spans="1:8" ht="30.75" customHeight="1" x14ac:dyDescent="0.2">
      <c r="A196" s="135" t="str">
        <f t="array" ref="A196">IFERROR(INDEX('Annex 2 EHV charges'!#REF!, MATCH(0, IF(ISBLANK('Annex 2 EHV charges'!#REF!),1, COUNTIF(A$4:$A195, 'Annex 2 EHV charges'!#REF!)), 0)),"")</f>
        <v/>
      </c>
      <c r="B196" s="137" t="str">
        <f>IF($A196="","",VLOOKUP($A196,'Annex 2 EHV charges'!$A:$O,2,0))</f>
        <v/>
      </c>
      <c r="C196" s="138" t="str">
        <f>IF($A196="","",VLOOKUP($A196,'Annex 2 EHV charges'!$A:$O,3,0))</f>
        <v/>
      </c>
      <c r="D196" s="135" t="str">
        <f>IF($A196="","",VLOOKUP($A196,'Annex 2 EHV charges'!$A:$O,7,0))</f>
        <v/>
      </c>
      <c r="E196" s="133" t="str">
        <f>IFERROR(IF(VLOOKUP($A196,'Annex 2 EHV charges'!$A:$O,8,FALSE)=0,"",VLOOKUP($A196,'Annex 2 EHV charges'!$A:$O,8,FALSE)),"")</f>
        <v/>
      </c>
      <c r="F196" s="134" t="str">
        <f>IFERROR(IF(VLOOKUP($A196,'Annex 2 EHV charges'!$A:$O,9,FALSE)=0,"",VLOOKUP($A196,'Annex 2 EHV charges'!$A:$O,9,FALSE)),"")</f>
        <v/>
      </c>
      <c r="G196" s="133" t="str">
        <f>IFERROR(IF(VLOOKUP($A196,'Annex 2 EHV charges'!$A:$O,10,FALSE)=0,"",VLOOKUP($A196,'Annex 2 EHV charges'!$A:$O,10,FALSE)),"")</f>
        <v/>
      </c>
      <c r="H196" s="133" t="str">
        <f>IFERROR(IF(VLOOKUP($A196,'Annex 2 EHV charges'!$A:$O,11,FALSE)=0,"",VLOOKUP($A196,'Annex 2 EHV charges'!$A:$O,11,FALSE)),"")</f>
        <v/>
      </c>
    </row>
    <row r="197" spans="1:8" x14ac:dyDescent="0.2">
      <c r="A197" s="135" t="str">
        <f t="array" ref="A197">IFERROR(INDEX('Annex 2 EHV charges'!#REF!, MATCH(0, IF(ISBLANK('Annex 2 EHV charges'!#REF!),1, COUNTIF(A$4:$A196, 'Annex 2 EHV charges'!#REF!)), 0)),"")</f>
        <v/>
      </c>
      <c r="B197" s="137" t="str">
        <f>IF($A197="","",VLOOKUP($A197,'Annex 2 EHV charges'!$A:$O,2,0))</f>
        <v/>
      </c>
      <c r="C197" s="138" t="str">
        <f>IF($A197="","",VLOOKUP($A197,'Annex 2 EHV charges'!$A:$O,3,0))</f>
        <v/>
      </c>
      <c r="D197" s="135" t="str">
        <f>IF($A197="","",VLOOKUP($A197,'Annex 2 EHV charges'!$A:$O,7,0))</f>
        <v/>
      </c>
      <c r="E197" s="133" t="str">
        <f>IFERROR(IF(VLOOKUP($A197,'Annex 2 EHV charges'!$A:$O,8,FALSE)=0,"",VLOOKUP($A197,'Annex 2 EHV charges'!$A:$O,8,FALSE)),"")</f>
        <v/>
      </c>
      <c r="F197" s="134" t="str">
        <f>IFERROR(IF(VLOOKUP($A197,'Annex 2 EHV charges'!$A:$O,9,FALSE)=0,"",VLOOKUP($A197,'Annex 2 EHV charges'!$A:$O,9,FALSE)),"")</f>
        <v/>
      </c>
      <c r="G197" s="133" t="str">
        <f>IFERROR(IF(VLOOKUP($A197,'Annex 2 EHV charges'!$A:$O,10,FALSE)=0,"",VLOOKUP($A197,'Annex 2 EHV charges'!$A:$O,10,FALSE)),"")</f>
        <v/>
      </c>
      <c r="H197" s="133" t="str">
        <f>IFERROR(IF(VLOOKUP($A197,'Annex 2 EHV charges'!$A:$O,11,FALSE)=0,"",VLOOKUP($A197,'Annex 2 EHV charges'!$A:$O,11,FALSE)),"")</f>
        <v/>
      </c>
    </row>
    <row r="198" spans="1:8" x14ac:dyDescent="0.2">
      <c r="A198" s="135" t="str">
        <f t="array" ref="A198">IFERROR(INDEX('Annex 2 EHV charges'!#REF!, MATCH(0, IF(ISBLANK('Annex 2 EHV charges'!#REF!),1, COUNTIF(A$4:$A197, 'Annex 2 EHV charges'!#REF!)), 0)),"")</f>
        <v/>
      </c>
      <c r="B198" s="137" t="str">
        <f>IF($A198="","",VLOOKUP($A198,'Annex 2 EHV charges'!$A:$O,2,0))</f>
        <v/>
      </c>
      <c r="C198" s="138" t="str">
        <f>IF($A198="","",VLOOKUP($A198,'Annex 2 EHV charges'!$A:$O,3,0))</f>
        <v/>
      </c>
      <c r="D198" s="135" t="str">
        <f>IF($A198="","",VLOOKUP($A198,'Annex 2 EHV charges'!$A:$O,7,0))</f>
        <v/>
      </c>
      <c r="E198" s="133" t="str">
        <f>IFERROR(IF(VLOOKUP($A198,'Annex 2 EHV charges'!$A:$O,8,FALSE)=0,"",VLOOKUP($A198,'Annex 2 EHV charges'!$A:$O,8,FALSE)),"")</f>
        <v/>
      </c>
      <c r="F198" s="134" t="str">
        <f>IFERROR(IF(VLOOKUP($A198,'Annex 2 EHV charges'!$A:$O,9,FALSE)=0,"",VLOOKUP($A198,'Annex 2 EHV charges'!$A:$O,9,FALSE)),"")</f>
        <v/>
      </c>
      <c r="G198" s="133" t="str">
        <f>IFERROR(IF(VLOOKUP($A198,'Annex 2 EHV charges'!$A:$O,10,FALSE)=0,"",VLOOKUP($A198,'Annex 2 EHV charges'!$A:$O,10,FALSE)),"")</f>
        <v/>
      </c>
      <c r="H198" s="133" t="str">
        <f>IFERROR(IF(VLOOKUP($A198,'Annex 2 EHV charges'!$A:$O,11,FALSE)=0,"",VLOOKUP($A198,'Annex 2 EHV charges'!$A:$O,11,FALSE)),"")</f>
        <v/>
      </c>
    </row>
    <row r="199" spans="1:8" ht="30.75" customHeight="1" x14ac:dyDescent="0.2">
      <c r="A199" s="135" t="str">
        <f t="array" ref="A199">IFERROR(INDEX('Annex 2 EHV charges'!#REF!, MATCH(0, IF(ISBLANK('Annex 2 EHV charges'!#REF!),1, COUNTIF(A$4:$A198, 'Annex 2 EHV charges'!#REF!)), 0)),"")</f>
        <v/>
      </c>
      <c r="B199" s="137" t="str">
        <f>IF($A199="","",VLOOKUP($A199,'Annex 2 EHV charges'!$A:$O,2,0))</f>
        <v/>
      </c>
      <c r="C199" s="138" t="str">
        <f>IF($A199="","",VLOOKUP($A199,'Annex 2 EHV charges'!$A:$O,3,0))</f>
        <v/>
      </c>
      <c r="D199" s="135" t="str">
        <f>IF($A199="","",VLOOKUP($A199,'Annex 2 EHV charges'!$A:$O,7,0))</f>
        <v/>
      </c>
      <c r="E199" s="133" t="str">
        <f>IFERROR(IF(VLOOKUP($A199,'Annex 2 EHV charges'!$A:$O,8,FALSE)=0,"",VLOOKUP($A199,'Annex 2 EHV charges'!$A:$O,8,FALSE)),"")</f>
        <v/>
      </c>
      <c r="F199" s="134" t="str">
        <f>IFERROR(IF(VLOOKUP($A199,'Annex 2 EHV charges'!$A:$O,9,FALSE)=0,"",VLOOKUP($A199,'Annex 2 EHV charges'!$A:$O,9,FALSE)),"")</f>
        <v/>
      </c>
      <c r="G199" s="133" t="str">
        <f>IFERROR(IF(VLOOKUP($A199,'Annex 2 EHV charges'!$A:$O,10,FALSE)=0,"",VLOOKUP($A199,'Annex 2 EHV charges'!$A:$O,10,FALSE)),"")</f>
        <v/>
      </c>
      <c r="H199" s="133" t="str">
        <f>IFERROR(IF(VLOOKUP($A199,'Annex 2 EHV charges'!$A:$O,11,FALSE)=0,"",VLOOKUP($A199,'Annex 2 EHV charges'!$A:$O,11,FALSE)),"")</f>
        <v/>
      </c>
    </row>
    <row r="200" spans="1:8" ht="30.75" customHeight="1" x14ac:dyDescent="0.2">
      <c r="A200" s="135" t="str">
        <f t="array" ref="A200">IFERROR(INDEX('Annex 2 EHV charges'!#REF!, MATCH(0, IF(ISBLANK('Annex 2 EHV charges'!#REF!),1, COUNTIF(A$4:$A199, 'Annex 2 EHV charges'!#REF!)), 0)),"")</f>
        <v/>
      </c>
      <c r="B200" s="137" t="str">
        <f>IF($A200="","",VLOOKUP($A200,'Annex 2 EHV charges'!$A:$O,2,0))</f>
        <v/>
      </c>
      <c r="C200" s="138" t="str">
        <f>IF($A200="","",VLOOKUP($A200,'Annex 2 EHV charges'!$A:$O,3,0))</f>
        <v/>
      </c>
      <c r="D200" s="135" t="str">
        <f>IF($A200="","",VLOOKUP($A200,'Annex 2 EHV charges'!$A:$O,7,0))</f>
        <v/>
      </c>
      <c r="E200" s="133" t="str">
        <f>IFERROR(IF(VLOOKUP($A200,'Annex 2 EHV charges'!$A:$O,8,FALSE)=0,"",VLOOKUP($A200,'Annex 2 EHV charges'!$A:$O,8,FALSE)),"")</f>
        <v/>
      </c>
      <c r="F200" s="134" t="str">
        <f>IFERROR(IF(VLOOKUP($A200,'Annex 2 EHV charges'!$A:$O,9,FALSE)=0,"",VLOOKUP($A200,'Annex 2 EHV charges'!$A:$O,9,FALSE)),"")</f>
        <v/>
      </c>
      <c r="G200" s="133" t="str">
        <f>IFERROR(IF(VLOOKUP($A200,'Annex 2 EHV charges'!$A:$O,10,FALSE)=0,"",VLOOKUP($A200,'Annex 2 EHV charges'!$A:$O,10,FALSE)),"")</f>
        <v/>
      </c>
      <c r="H200" s="133" t="str">
        <f>IFERROR(IF(VLOOKUP($A200,'Annex 2 EHV charges'!$A:$O,11,FALSE)=0,"",VLOOKUP($A200,'Annex 2 EHV charges'!$A:$O,11,FALSE)),"")</f>
        <v/>
      </c>
    </row>
    <row r="201" spans="1:8" ht="30.75" customHeight="1" x14ac:dyDescent="0.2">
      <c r="A201" s="135" t="str">
        <f t="array" ref="A201">IFERROR(INDEX('Annex 2 EHV charges'!#REF!, MATCH(0, IF(ISBLANK('Annex 2 EHV charges'!#REF!),1, COUNTIF(A$4:$A200, 'Annex 2 EHV charges'!#REF!)), 0)),"")</f>
        <v/>
      </c>
      <c r="B201" s="137" t="str">
        <f>IF($A201="","",VLOOKUP($A201,'Annex 2 EHV charges'!$A:$O,2,0))</f>
        <v/>
      </c>
      <c r="C201" s="138" t="str">
        <f>IF($A201="","",VLOOKUP($A201,'Annex 2 EHV charges'!$A:$O,3,0))</f>
        <v/>
      </c>
      <c r="D201" s="135" t="str">
        <f>IF($A201="","",VLOOKUP($A201,'Annex 2 EHV charges'!$A:$O,7,0))</f>
        <v/>
      </c>
      <c r="E201" s="133" t="str">
        <f>IFERROR(IF(VLOOKUP($A201,'Annex 2 EHV charges'!$A:$O,8,FALSE)=0,"",VLOOKUP($A201,'Annex 2 EHV charges'!$A:$O,8,FALSE)),"")</f>
        <v/>
      </c>
      <c r="F201" s="134" t="str">
        <f>IFERROR(IF(VLOOKUP($A201,'Annex 2 EHV charges'!$A:$O,9,FALSE)=0,"",VLOOKUP($A201,'Annex 2 EHV charges'!$A:$O,9,FALSE)),"")</f>
        <v/>
      </c>
      <c r="G201" s="133" t="str">
        <f>IFERROR(IF(VLOOKUP($A201,'Annex 2 EHV charges'!$A:$O,10,FALSE)=0,"",VLOOKUP($A201,'Annex 2 EHV charges'!$A:$O,10,FALSE)),"")</f>
        <v/>
      </c>
      <c r="H201" s="133" t="str">
        <f>IFERROR(IF(VLOOKUP($A201,'Annex 2 EHV charges'!$A:$O,11,FALSE)=0,"",VLOOKUP($A201,'Annex 2 EHV charges'!$A:$O,11,FALSE)),"")</f>
        <v/>
      </c>
    </row>
    <row r="202" spans="1:8" ht="30.75" customHeight="1" x14ac:dyDescent="0.2">
      <c r="A202" s="135" t="str">
        <f t="array" ref="A202">IFERROR(INDEX('Annex 2 EHV charges'!#REF!, MATCH(0, IF(ISBLANK('Annex 2 EHV charges'!#REF!),1, COUNTIF(A$4:$A201, 'Annex 2 EHV charges'!#REF!)), 0)),"")</f>
        <v/>
      </c>
      <c r="B202" s="137" t="str">
        <f>IF($A202="","",VLOOKUP($A202,'Annex 2 EHV charges'!$A:$O,2,0))</f>
        <v/>
      </c>
      <c r="C202" s="138" t="str">
        <f>IF($A202="","",VLOOKUP($A202,'Annex 2 EHV charges'!$A:$O,3,0))</f>
        <v/>
      </c>
      <c r="D202" s="135" t="str">
        <f>IF($A202="","",VLOOKUP($A202,'Annex 2 EHV charges'!$A:$O,7,0))</f>
        <v/>
      </c>
      <c r="E202" s="133" t="str">
        <f>IFERROR(IF(VLOOKUP($A202,'Annex 2 EHV charges'!$A:$O,8,FALSE)=0,"",VLOOKUP($A202,'Annex 2 EHV charges'!$A:$O,8,FALSE)),"")</f>
        <v/>
      </c>
      <c r="F202" s="134" t="str">
        <f>IFERROR(IF(VLOOKUP($A202,'Annex 2 EHV charges'!$A:$O,9,FALSE)=0,"",VLOOKUP($A202,'Annex 2 EHV charges'!$A:$O,9,FALSE)),"")</f>
        <v/>
      </c>
      <c r="G202" s="133" t="str">
        <f>IFERROR(IF(VLOOKUP($A202,'Annex 2 EHV charges'!$A:$O,10,FALSE)=0,"",VLOOKUP($A202,'Annex 2 EHV charges'!$A:$O,10,FALSE)),"")</f>
        <v/>
      </c>
      <c r="H202" s="133" t="str">
        <f>IFERROR(IF(VLOOKUP($A202,'Annex 2 EHV charges'!$A:$O,11,FALSE)=0,"",VLOOKUP($A202,'Annex 2 EHV charges'!$A:$O,11,FALSE)),"")</f>
        <v/>
      </c>
    </row>
    <row r="203" spans="1:8" ht="30.75" customHeight="1" x14ac:dyDescent="0.2">
      <c r="A203" s="135" t="str">
        <f t="array" ref="A203">IFERROR(INDEX('Annex 2 EHV charges'!#REF!, MATCH(0, IF(ISBLANK('Annex 2 EHV charges'!#REF!),1, COUNTIF(A$4:$A202, 'Annex 2 EHV charges'!#REF!)), 0)),"")</f>
        <v/>
      </c>
      <c r="B203" s="137" t="str">
        <f>IF($A203="","",VLOOKUP($A203,'Annex 2 EHV charges'!$A:$O,2,0))</f>
        <v/>
      </c>
      <c r="C203" s="138" t="str">
        <f>IF($A203="","",VLOOKUP($A203,'Annex 2 EHV charges'!$A:$O,3,0))</f>
        <v/>
      </c>
      <c r="D203" s="135" t="str">
        <f>IF($A203="","",VLOOKUP($A203,'Annex 2 EHV charges'!$A:$O,7,0))</f>
        <v/>
      </c>
      <c r="E203" s="133" t="str">
        <f>IFERROR(IF(VLOOKUP($A203,'Annex 2 EHV charges'!$A:$O,8,FALSE)=0,"",VLOOKUP($A203,'Annex 2 EHV charges'!$A:$O,8,FALSE)),"")</f>
        <v/>
      </c>
      <c r="F203" s="134" t="str">
        <f>IFERROR(IF(VLOOKUP($A203,'Annex 2 EHV charges'!$A:$O,9,FALSE)=0,"",VLOOKUP($A203,'Annex 2 EHV charges'!$A:$O,9,FALSE)),"")</f>
        <v/>
      </c>
      <c r="G203" s="133" t="str">
        <f>IFERROR(IF(VLOOKUP($A203,'Annex 2 EHV charges'!$A:$O,10,FALSE)=0,"",VLOOKUP($A203,'Annex 2 EHV charges'!$A:$O,10,FALSE)),"")</f>
        <v/>
      </c>
      <c r="H203" s="133" t="str">
        <f>IFERROR(IF(VLOOKUP($A203,'Annex 2 EHV charges'!$A:$O,11,FALSE)=0,"",VLOOKUP($A203,'Annex 2 EHV charges'!$A:$O,11,FALSE)),"")</f>
        <v/>
      </c>
    </row>
    <row r="204" spans="1:8" ht="30.75" customHeight="1" x14ac:dyDescent="0.2">
      <c r="A204" s="135" t="str">
        <f t="array" ref="A204">IFERROR(INDEX('Annex 2 EHV charges'!#REF!, MATCH(0, IF(ISBLANK('Annex 2 EHV charges'!#REF!),1, COUNTIF(A$4:$A203, 'Annex 2 EHV charges'!#REF!)), 0)),"")</f>
        <v/>
      </c>
      <c r="B204" s="137" t="str">
        <f>IF($A204="","",VLOOKUP($A204,'Annex 2 EHV charges'!$A:$O,2,0))</f>
        <v/>
      </c>
      <c r="C204" s="138" t="str">
        <f>IF($A204="","",VLOOKUP($A204,'Annex 2 EHV charges'!$A:$O,3,0))</f>
        <v/>
      </c>
      <c r="D204" s="135" t="str">
        <f>IF($A204="","",VLOOKUP($A204,'Annex 2 EHV charges'!$A:$O,7,0))</f>
        <v/>
      </c>
      <c r="E204" s="133" t="str">
        <f>IFERROR(IF(VLOOKUP($A204,'Annex 2 EHV charges'!$A:$O,8,FALSE)=0,"",VLOOKUP($A204,'Annex 2 EHV charges'!$A:$O,8,FALSE)),"")</f>
        <v/>
      </c>
      <c r="F204" s="134" t="str">
        <f>IFERROR(IF(VLOOKUP($A204,'Annex 2 EHV charges'!$A:$O,9,FALSE)=0,"",VLOOKUP($A204,'Annex 2 EHV charges'!$A:$O,9,FALSE)),"")</f>
        <v/>
      </c>
      <c r="G204" s="133" t="str">
        <f>IFERROR(IF(VLOOKUP($A204,'Annex 2 EHV charges'!$A:$O,10,FALSE)=0,"",VLOOKUP($A204,'Annex 2 EHV charges'!$A:$O,10,FALSE)),"")</f>
        <v/>
      </c>
      <c r="H204" s="133" t="str">
        <f>IFERROR(IF(VLOOKUP($A204,'Annex 2 EHV charges'!$A:$O,11,FALSE)=0,"",VLOOKUP($A204,'Annex 2 EHV charges'!$A:$O,11,FALSE)),"")</f>
        <v/>
      </c>
    </row>
    <row r="205" spans="1:8" ht="30.75" customHeight="1" x14ac:dyDescent="0.2">
      <c r="A205" s="135" t="str">
        <f t="array" ref="A205">IFERROR(INDEX('Annex 2 EHV charges'!#REF!, MATCH(0, IF(ISBLANK('Annex 2 EHV charges'!#REF!),1, COUNTIF(A$4:$A204, 'Annex 2 EHV charges'!#REF!)), 0)),"")</f>
        <v/>
      </c>
      <c r="B205" s="137" t="str">
        <f>IF($A205="","",VLOOKUP($A205,'Annex 2 EHV charges'!$A:$O,2,0))</f>
        <v/>
      </c>
      <c r="C205" s="138" t="str">
        <f>IF($A205="","",VLOOKUP($A205,'Annex 2 EHV charges'!$A:$O,3,0))</f>
        <v/>
      </c>
      <c r="D205" s="135" t="str">
        <f>IF($A205="","",VLOOKUP($A205,'Annex 2 EHV charges'!$A:$O,7,0))</f>
        <v/>
      </c>
      <c r="E205" s="133" t="str">
        <f>IFERROR(IF(VLOOKUP($A205,'Annex 2 EHV charges'!$A:$O,8,FALSE)=0,"",VLOOKUP($A205,'Annex 2 EHV charges'!$A:$O,8,FALSE)),"")</f>
        <v/>
      </c>
      <c r="F205" s="134" t="str">
        <f>IFERROR(IF(VLOOKUP($A205,'Annex 2 EHV charges'!$A:$O,9,FALSE)=0,"",VLOOKUP($A205,'Annex 2 EHV charges'!$A:$O,9,FALSE)),"")</f>
        <v/>
      </c>
      <c r="G205" s="133" t="str">
        <f>IFERROR(IF(VLOOKUP($A205,'Annex 2 EHV charges'!$A:$O,10,FALSE)=0,"",VLOOKUP($A205,'Annex 2 EHV charges'!$A:$O,10,FALSE)),"")</f>
        <v/>
      </c>
      <c r="H205" s="133" t="str">
        <f>IFERROR(IF(VLOOKUP($A205,'Annex 2 EHV charges'!$A:$O,11,FALSE)=0,"",VLOOKUP($A205,'Annex 2 EHV charges'!$A:$O,11,FALSE)),"")</f>
        <v/>
      </c>
    </row>
    <row r="206" spans="1:8" ht="30.75" customHeight="1" x14ac:dyDescent="0.2">
      <c r="A206" s="135" t="str">
        <f t="array" ref="A206">IFERROR(INDEX('Annex 2 EHV charges'!#REF!, MATCH(0, IF(ISBLANK('Annex 2 EHV charges'!#REF!),1, COUNTIF(A$4:$A205, 'Annex 2 EHV charges'!#REF!)), 0)),"")</f>
        <v/>
      </c>
      <c r="B206" s="137" t="str">
        <f>IF($A206="","",VLOOKUP($A206,'Annex 2 EHV charges'!$A:$O,2,0))</f>
        <v/>
      </c>
      <c r="C206" s="138" t="str">
        <f>IF($A206="","",VLOOKUP($A206,'Annex 2 EHV charges'!$A:$O,3,0))</f>
        <v/>
      </c>
      <c r="D206" s="135" t="str">
        <f>IF($A206="","",VLOOKUP($A206,'Annex 2 EHV charges'!$A:$O,7,0))</f>
        <v/>
      </c>
      <c r="E206" s="133" t="str">
        <f>IFERROR(IF(VLOOKUP($A206,'Annex 2 EHV charges'!$A:$O,8,FALSE)=0,"",VLOOKUP($A206,'Annex 2 EHV charges'!$A:$O,8,FALSE)),"")</f>
        <v/>
      </c>
      <c r="F206" s="134" t="str">
        <f>IFERROR(IF(VLOOKUP($A206,'Annex 2 EHV charges'!$A:$O,9,FALSE)=0,"",VLOOKUP($A206,'Annex 2 EHV charges'!$A:$O,9,FALSE)),"")</f>
        <v/>
      </c>
      <c r="G206" s="133" t="str">
        <f>IFERROR(IF(VLOOKUP($A206,'Annex 2 EHV charges'!$A:$O,10,FALSE)=0,"",VLOOKUP($A206,'Annex 2 EHV charges'!$A:$O,10,FALSE)),"")</f>
        <v/>
      </c>
      <c r="H206" s="133" t="str">
        <f>IFERROR(IF(VLOOKUP($A206,'Annex 2 EHV charges'!$A:$O,11,FALSE)=0,"",VLOOKUP($A206,'Annex 2 EHV charges'!$A:$O,11,FALSE)),"")</f>
        <v/>
      </c>
    </row>
    <row r="207" spans="1:8" ht="30.75" customHeight="1" x14ac:dyDescent="0.2">
      <c r="A207" s="135" t="str">
        <f t="array" ref="A207">IFERROR(INDEX('Annex 2 EHV charges'!#REF!, MATCH(0, IF(ISBLANK('Annex 2 EHV charges'!#REF!),1, COUNTIF(A$4:$A206, 'Annex 2 EHV charges'!#REF!)), 0)),"")</f>
        <v/>
      </c>
      <c r="B207" s="137" t="str">
        <f>IF($A207="","",VLOOKUP($A207,'Annex 2 EHV charges'!$A:$O,2,0))</f>
        <v/>
      </c>
      <c r="C207" s="138" t="str">
        <f>IF($A207="","",VLOOKUP($A207,'Annex 2 EHV charges'!$A:$O,3,0))</f>
        <v/>
      </c>
      <c r="D207" s="135" t="str">
        <f>IF($A207="","",VLOOKUP($A207,'Annex 2 EHV charges'!$A:$O,7,0))</f>
        <v/>
      </c>
      <c r="E207" s="133" t="str">
        <f>IFERROR(IF(VLOOKUP($A207,'Annex 2 EHV charges'!$A:$O,8,FALSE)=0,"",VLOOKUP($A207,'Annex 2 EHV charges'!$A:$O,8,FALSE)),"")</f>
        <v/>
      </c>
      <c r="F207" s="134" t="str">
        <f>IFERROR(IF(VLOOKUP($A207,'Annex 2 EHV charges'!$A:$O,9,FALSE)=0,"",VLOOKUP($A207,'Annex 2 EHV charges'!$A:$O,9,FALSE)),"")</f>
        <v/>
      </c>
      <c r="G207" s="133" t="str">
        <f>IFERROR(IF(VLOOKUP($A207,'Annex 2 EHV charges'!$A:$O,10,FALSE)=0,"",VLOOKUP($A207,'Annex 2 EHV charges'!$A:$O,10,FALSE)),"")</f>
        <v/>
      </c>
      <c r="H207" s="133" t="str">
        <f>IFERROR(IF(VLOOKUP($A207,'Annex 2 EHV charges'!$A:$O,11,FALSE)=0,"",VLOOKUP($A207,'Annex 2 EHV charges'!$A:$O,11,FALSE)),"")</f>
        <v/>
      </c>
    </row>
    <row r="208" spans="1:8" ht="30.75" customHeight="1" x14ac:dyDescent="0.2">
      <c r="A208" s="135" t="str">
        <f t="array" ref="A208">IFERROR(INDEX('Annex 2 EHV charges'!#REF!, MATCH(0, IF(ISBLANK('Annex 2 EHV charges'!#REF!),1, COUNTIF(A$4:$A207, 'Annex 2 EHV charges'!#REF!)), 0)),"")</f>
        <v/>
      </c>
      <c r="B208" s="137" t="str">
        <f>IF($A208="","",VLOOKUP($A208,'Annex 2 EHV charges'!$A:$O,2,0))</f>
        <v/>
      </c>
      <c r="C208" s="138" t="str">
        <f>IF($A208="","",VLOOKUP($A208,'Annex 2 EHV charges'!$A:$O,3,0))</f>
        <v/>
      </c>
      <c r="D208" s="135" t="str">
        <f>IF($A208="","",VLOOKUP($A208,'Annex 2 EHV charges'!$A:$O,7,0))</f>
        <v/>
      </c>
      <c r="E208" s="133" t="str">
        <f>IFERROR(IF(VLOOKUP($A208,'Annex 2 EHV charges'!$A:$O,8,FALSE)=0,"",VLOOKUP($A208,'Annex 2 EHV charges'!$A:$O,8,FALSE)),"")</f>
        <v/>
      </c>
      <c r="F208" s="134" t="str">
        <f>IFERROR(IF(VLOOKUP($A208,'Annex 2 EHV charges'!$A:$O,9,FALSE)=0,"",VLOOKUP($A208,'Annex 2 EHV charges'!$A:$O,9,FALSE)),"")</f>
        <v/>
      </c>
      <c r="G208" s="133" t="str">
        <f>IFERROR(IF(VLOOKUP($A208,'Annex 2 EHV charges'!$A:$O,10,FALSE)=0,"",VLOOKUP($A208,'Annex 2 EHV charges'!$A:$O,10,FALSE)),"")</f>
        <v/>
      </c>
      <c r="H208" s="133" t="str">
        <f>IFERROR(IF(VLOOKUP($A208,'Annex 2 EHV charges'!$A:$O,11,FALSE)=0,"",VLOOKUP($A208,'Annex 2 EHV charges'!$A:$O,11,FALSE)),"")</f>
        <v/>
      </c>
    </row>
    <row r="209" spans="1:8" ht="30.75" customHeight="1" x14ac:dyDescent="0.2">
      <c r="A209" s="135" t="str">
        <f t="array" ref="A209">IFERROR(INDEX('Annex 2 EHV charges'!#REF!, MATCH(0, IF(ISBLANK('Annex 2 EHV charges'!#REF!),1, COUNTIF(A$4:$A208, 'Annex 2 EHV charges'!#REF!)), 0)),"")</f>
        <v/>
      </c>
      <c r="B209" s="137" t="str">
        <f>IF($A209="","",VLOOKUP($A209,'Annex 2 EHV charges'!$A:$O,2,0))</f>
        <v/>
      </c>
      <c r="C209" s="138" t="str">
        <f>IF($A209="","",VLOOKUP($A209,'Annex 2 EHV charges'!$A:$O,3,0))</f>
        <v/>
      </c>
      <c r="D209" s="135" t="str">
        <f>IF($A209="","",VLOOKUP($A209,'Annex 2 EHV charges'!$A:$O,7,0))</f>
        <v/>
      </c>
      <c r="E209" s="133" t="str">
        <f>IFERROR(IF(VLOOKUP($A209,'Annex 2 EHV charges'!$A:$O,8,FALSE)=0,"",VLOOKUP($A209,'Annex 2 EHV charges'!$A:$O,8,FALSE)),"")</f>
        <v/>
      </c>
      <c r="F209" s="134" t="str">
        <f>IFERROR(IF(VLOOKUP($A209,'Annex 2 EHV charges'!$A:$O,9,FALSE)=0,"",VLOOKUP($A209,'Annex 2 EHV charges'!$A:$O,9,FALSE)),"")</f>
        <v/>
      </c>
      <c r="G209" s="133" t="str">
        <f>IFERROR(IF(VLOOKUP($A209,'Annex 2 EHV charges'!$A:$O,10,FALSE)=0,"",VLOOKUP($A209,'Annex 2 EHV charges'!$A:$O,10,FALSE)),"")</f>
        <v/>
      </c>
      <c r="H209" s="133" t="str">
        <f>IFERROR(IF(VLOOKUP($A209,'Annex 2 EHV charges'!$A:$O,11,FALSE)=0,"",VLOOKUP($A209,'Annex 2 EHV charges'!$A:$O,11,FALSE)),"")</f>
        <v/>
      </c>
    </row>
    <row r="210" spans="1:8" ht="30.75" customHeight="1" x14ac:dyDescent="0.2">
      <c r="A210" s="135" t="str">
        <f t="array" ref="A210">IFERROR(INDEX('Annex 2 EHV charges'!#REF!, MATCH(0, IF(ISBLANK('Annex 2 EHV charges'!#REF!),1, COUNTIF(A$4:$A209, 'Annex 2 EHV charges'!#REF!)), 0)),"")</f>
        <v/>
      </c>
      <c r="B210" s="137" t="str">
        <f>IF($A210="","",VLOOKUP($A210,'Annex 2 EHV charges'!$A:$O,2,0))</f>
        <v/>
      </c>
      <c r="C210" s="138" t="str">
        <f>IF($A210="","",VLOOKUP($A210,'Annex 2 EHV charges'!$A:$O,3,0))</f>
        <v/>
      </c>
      <c r="D210" s="135" t="str">
        <f>IF($A210="","",VLOOKUP($A210,'Annex 2 EHV charges'!$A:$O,7,0))</f>
        <v/>
      </c>
      <c r="E210" s="133" t="str">
        <f>IFERROR(IF(VLOOKUP($A210,'Annex 2 EHV charges'!$A:$O,8,FALSE)=0,"",VLOOKUP($A210,'Annex 2 EHV charges'!$A:$O,8,FALSE)),"")</f>
        <v/>
      </c>
      <c r="F210" s="134" t="str">
        <f>IFERROR(IF(VLOOKUP($A210,'Annex 2 EHV charges'!$A:$O,9,FALSE)=0,"",VLOOKUP($A210,'Annex 2 EHV charges'!$A:$O,9,FALSE)),"")</f>
        <v/>
      </c>
      <c r="G210" s="133" t="str">
        <f>IFERROR(IF(VLOOKUP($A210,'Annex 2 EHV charges'!$A:$O,10,FALSE)=0,"",VLOOKUP($A210,'Annex 2 EHV charges'!$A:$O,10,FALSE)),"")</f>
        <v/>
      </c>
      <c r="H210" s="133" t="str">
        <f>IFERROR(IF(VLOOKUP($A210,'Annex 2 EHV charges'!$A:$O,11,FALSE)=0,"",VLOOKUP($A210,'Annex 2 EHV charges'!$A:$O,11,FALSE)),"")</f>
        <v/>
      </c>
    </row>
    <row r="211" spans="1:8" ht="30.75" customHeight="1" x14ac:dyDescent="0.2">
      <c r="A211" s="135" t="str">
        <f t="array" ref="A211">IFERROR(INDEX('Annex 2 EHV charges'!#REF!, MATCH(0, IF(ISBLANK('Annex 2 EHV charges'!#REF!),1, COUNTIF(A$4:$A210, 'Annex 2 EHV charges'!#REF!)), 0)),"")</f>
        <v/>
      </c>
      <c r="B211" s="137" t="str">
        <f>IF($A211="","",VLOOKUP($A211,'Annex 2 EHV charges'!$A:$O,2,0))</f>
        <v/>
      </c>
      <c r="C211" s="138" t="str">
        <f>IF($A211="","",VLOOKUP($A211,'Annex 2 EHV charges'!$A:$O,3,0))</f>
        <v/>
      </c>
      <c r="D211" s="135" t="str">
        <f>IF($A211="","",VLOOKUP($A211,'Annex 2 EHV charges'!$A:$O,7,0))</f>
        <v/>
      </c>
      <c r="E211" s="133" t="str">
        <f>IFERROR(IF(VLOOKUP($A211,'Annex 2 EHV charges'!$A:$O,8,FALSE)=0,"",VLOOKUP($A211,'Annex 2 EHV charges'!$A:$O,8,FALSE)),"")</f>
        <v/>
      </c>
      <c r="F211" s="134" t="str">
        <f>IFERROR(IF(VLOOKUP($A211,'Annex 2 EHV charges'!$A:$O,9,FALSE)=0,"",VLOOKUP($A211,'Annex 2 EHV charges'!$A:$O,9,FALSE)),"")</f>
        <v/>
      </c>
      <c r="G211" s="133" t="str">
        <f>IFERROR(IF(VLOOKUP($A211,'Annex 2 EHV charges'!$A:$O,10,FALSE)=0,"",VLOOKUP($A211,'Annex 2 EHV charges'!$A:$O,10,FALSE)),"")</f>
        <v/>
      </c>
      <c r="H211" s="133" t="str">
        <f>IFERROR(IF(VLOOKUP($A211,'Annex 2 EHV charges'!$A:$O,11,FALSE)=0,"",VLOOKUP($A211,'Annex 2 EHV charges'!$A:$O,11,FALSE)),"")</f>
        <v/>
      </c>
    </row>
    <row r="212" spans="1:8" ht="30.75" customHeight="1" x14ac:dyDescent="0.2">
      <c r="A212" s="135" t="str">
        <f t="array" ref="A212">IFERROR(INDEX('Annex 2 EHV charges'!#REF!, MATCH(0, IF(ISBLANK('Annex 2 EHV charges'!#REF!),1, COUNTIF(A$4:$A211, 'Annex 2 EHV charges'!#REF!)), 0)),"")</f>
        <v/>
      </c>
      <c r="B212" s="137" t="str">
        <f>IF($A212="","",VLOOKUP($A212,'Annex 2 EHV charges'!$A:$O,2,0))</f>
        <v/>
      </c>
      <c r="C212" s="138" t="str">
        <f>IF($A212="","",VLOOKUP($A212,'Annex 2 EHV charges'!$A:$O,3,0))</f>
        <v/>
      </c>
      <c r="D212" s="135" t="str">
        <f>IF($A212="","",VLOOKUP($A212,'Annex 2 EHV charges'!$A:$O,7,0))</f>
        <v/>
      </c>
      <c r="E212" s="133" t="str">
        <f>IFERROR(IF(VLOOKUP($A212,'Annex 2 EHV charges'!$A:$O,8,FALSE)=0,"",VLOOKUP($A212,'Annex 2 EHV charges'!$A:$O,8,FALSE)),"")</f>
        <v/>
      </c>
      <c r="F212" s="134" t="str">
        <f>IFERROR(IF(VLOOKUP($A212,'Annex 2 EHV charges'!$A:$O,9,FALSE)=0,"",VLOOKUP($A212,'Annex 2 EHV charges'!$A:$O,9,FALSE)),"")</f>
        <v/>
      </c>
      <c r="G212" s="133" t="str">
        <f>IFERROR(IF(VLOOKUP($A212,'Annex 2 EHV charges'!$A:$O,10,FALSE)=0,"",VLOOKUP($A212,'Annex 2 EHV charges'!$A:$O,10,FALSE)),"")</f>
        <v/>
      </c>
      <c r="H212" s="133"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6" sqref="D6"/>
    </sheetView>
  </sheetViews>
  <sheetFormatPr defaultColWidth="9.140625" defaultRowHeight="12.75" x14ac:dyDescent="0.2"/>
  <cols>
    <col min="1" max="1" width="14.7109375" style="34" customWidth="1"/>
    <col min="2" max="2" width="8.7109375" style="40" customWidth="1"/>
    <col min="3" max="3" width="17.28515625" style="40" bestFit="1" customWidth="1"/>
    <col min="4" max="4" width="50.7109375" style="40" customWidth="1"/>
    <col min="5" max="5" width="14.7109375" style="41" customWidth="1"/>
    <col min="6" max="7" width="14.7109375" style="42" customWidth="1"/>
    <col min="8" max="8" width="14.7109375" style="34" customWidth="1"/>
    <col min="9" max="9" width="15.5703125" style="34" customWidth="1"/>
    <col min="10" max="16384" width="9.140625" style="34"/>
  </cols>
  <sheetData>
    <row r="1" spans="1:15" ht="66.75" customHeight="1" x14ac:dyDescent="0.2">
      <c r="A1" s="224" t="s">
        <v>506</v>
      </c>
      <c r="B1" s="224"/>
      <c r="C1" s="224"/>
      <c r="D1" s="224"/>
      <c r="E1" s="224"/>
      <c r="F1" s="224"/>
      <c r="G1" s="224"/>
      <c r="H1" s="224"/>
    </row>
    <row r="2" spans="1:15" s="35" customFormat="1" ht="25.5" customHeight="1" x14ac:dyDescent="0.2">
      <c r="A2" s="232" t="str">
        <f>Overview!B4&amp; " - Effective from "&amp;Overview!D4&amp;" - "&amp;Overview!E4&amp;" EDCM export charges"</f>
        <v>Vattenfall Networks Limited - GSP B - Effective from 1 April 2019 - Final EDCM export charges</v>
      </c>
      <c r="B2" s="233"/>
      <c r="C2" s="233"/>
      <c r="D2" s="233"/>
      <c r="E2" s="233"/>
      <c r="F2" s="233"/>
      <c r="G2" s="233"/>
      <c r="H2" s="234"/>
    </row>
    <row r="3" spans="1:15" s="64" customFormat="1" ht="18" x14ac:dyDescent="0.2">
      <c r="A3" s="69"/>
      <c r="B3" s="136"/>
      <c r="C3" s="136"/>
      <c r="D3" s="70"/>
      <c r="E3" s="71"/>
      <c r="F3" s="71"/>
      <c r="G3" s="72"/>
      <c r="H3" s="72"/>
      <c r="I3" s="61"/>
      <c r="J3" s="61"/>
      <c r="K3" s="61"/>
      <c r="L3" s="61"/>
      <c r="M3" s="61"/>
      <c r="N3" s="61"/>
      <c r="O3" s="61"/>
    </row>
    <row r="4" spans="1:15" ht="60.75" customHeight="1" x14ac:dyDescent="0.2">
      <c r="A4" s="36" t="s">
        <v>479</v>
      </c>
      <c r="B4" s="37" t="s">
        <v>458</v>
      </c>
      <c r="C4" s="36" t="s">
        <v>460</v>
      </c>
      <c r="D4" s="38" t="s">
        <v>169</v>
      </c>
      <c r="E4" s="38" t="str">
        <f>'Annex 2 EHV charges'!L10</f>
        <v>Export
Super Red
unit charge
(p/kWh)</v>
      </c>
      <c r="F4" s="38" t="str">
        <f>'Annex 2 EHV charges'!M10</f>
        <v>Export
fixed charge
(p/day)</v>
      </c>
      <c r="G4" s="38" t="str">
        <f>'Annex 2 EHV charges'!N10</f>
        <v>Export
capacity charge
(p/kVA/day)</v>
      </c>
      <c r="H4" s="38" t="str">
        <f>'Annex 2 EHV charges'!O10</f>
        <v>Export
exceeded capacity charge
(p/kVA/day)</v>
      </c>
    </row>
    <row r="5" spans="1:15" ht="33.75" customHeight="1" x14ac:dyDescent="0.2">
      <c r="A5" s="139" t="str">
        <f t="array" ref="A5">IFERROR(INDEX('Annex 2 EHV charges'!#REF!, MATCH(0, IF(ISBLANK('Annex 2 EHV charges'!#REF!),1, COUNTIF(A$4:$A4, 'Annex 2 EHV charges'!#REF!)), 0)),"")</f>
        <v/>
      </c>
      <c r="B5" s="137" t="str">
        <f>IF($A5="","",VLOOKUP($A5,'Annex 2 EHV charges'!$D:$O,2,0))</f>
        <v/>
      </c>
      <c r="C5" s="138" t="str">
        <f>IF($A5="","",VLOOKUP($A5,'Annex 2 EHV charges'!$D:$O,3,0))</f>
        <v/>
      </c>
      <c r="D5" s="137" t="s">
        <v>726</v>
      </c>
      <c r="E5" s="140" t="str">
        <f>IFERROR(IF(VLOOKUP($A5,'Annex 2 EHV charges'!$D:$O,9,FALSE)=0,"",VLOOKUP($A5,'Annex 2 EHV charges'!$D:$O,9,FALSE)),"")</f>
        <v/>
      </c>
      <c r="F5" s="141" t="str">
        <f>IFERROR(IF(VLOOKUP($A5,'Annex 2 EHV charges'!$D:$O,10,FALSE)=0,"",VLOOKUP($A5,'Annex 2 EHV charges'!$D:$O,10,FALSE)),"")</f>
        <v/>
      </c>
      <c r="G5" s="142" t="str">
        <f>IFERROR(IF(VLOOKUP($A5,'Annex 2 EHV charges'!$D:$O,11,FALSE)=0,"",VLOOKUP($A5,'Annex 2 EHV charges'!$D:$O,11,FALSE)),"")</f>
        <v/>
      </c>
      <c r="H5" s="142" t="str">
        <f>IFERROR(IF(VLOOKUP($A5,'Annex 2 EHV charges'!$D:$O,12,FALSE)=0,"",VLOOKUP($A5,'Annex 2 EHV charges'!$D:$O,12,FALSE)),"")</f>
        <v/>
      </c>
    </row>
    <row r="6" spans="1:15" ht="33.75" customHeight="1" x14ac:dyDescent="0.2">
      <c r="A6" s="139" t="str">
        <f t="array" ref="A6">IFERROR(INDEX('Annex 2 EHV charges'!#REF!, MATCH(0, IF(ISBLANK('Annex 2 EHV charges'!#REF!),1, COUNTIF(A$4:$A5, 'Annex 2 EHV charges'!#REF!)), 0)),"")</f>
        <v/>
      </c>
      <c r="B6" s="137" t="str">
        <f>IF($A6="","",VLOOKUP($A6,'Annex 2 EHV charges'!$D:$O,2,0))</f>
        <v/>
      </c>
      <c r="C6" s="138" t="str">
        <f>IF($A6="","",VLOOKUP($A6,'Annex 2 EHV charges'!$D:$O,3,0))</f>
        <v/>
      </c>
      <c r="D6" s="135" t="str">
        <f>IF($A6="","",VLOOKUP($A6,'Annex 2 EHV charges'!$D:$O,4,0))</f>
        <v/>
      </c>
      <c r="E6" s="140" t="str">
        <f>IFERROR(IF(VLOOKUP($A6,'Annex 2 EHV charges'!$D:$O,9,FALSE)=0,"",VLOOKUP($A6,'Annex 2 EHV charges'!$D:$O,9,FALSE)),"")</f>
        <v/>
      </c>
      <c r="F6" s="141" t="str">
        <f>IFERROR(IF(VLOOKUP($A6,'Annex 2 EHV charges'!$D:$O,10,FALSE)=0,"",VLOOKUP($A6,'Annex 2 EHV charges'!$D:$O,10,FALSE)),"")</f>
        <v/>
      </c>
      <c r="G6" s="142" t="str">
        <f>IFERROR(IF(VLOOKUP($A6,'Annex 2 EHV charges'!$D:$O,11,FALSE)=0,"",VLOOKUP($A6,'Annex 2 EHV charges'!$D:$O,11,FALSE)),"")</f>
        <v/>
      </c>
      <c r="H6" s="142" t="str">
        <f>IFERROR(IF(VLOOKUP($A6,'Annex 2 EHV charges'!$D:$O,12,FALSE)=0,"",VLOOKUP($A6,'Annex 2 EHV charges'!$D:$O,12,FALSE)),"")</f>
        <v/>
      </c>
    </row>
    <row r="7" spans="1:15" ht="33.75" customHeight="1" x14ac:dyDescent="0.2">
      <c r="A7" s="139" t="str">
        <f t="array" ref="A7">IFERROR(INDEX('Annex 2 EHV charges'!#REF!, MATCH(0, IF(ISBLANK('Annex 2 EHV charges'!#REF!),1, COUNTIF(A$4:$A6, 'Annex 2 EHV charges'!#REF!)), 0)),"")</f>
        <v/>
      </c>
      <c r="B7" s="137" t="str">
        <f>IF($A7="","",VLOOKUP($A7,'Annex 2 EHV charges'!$D:$O,2,0))</f>
        <v/>
      </c>
      <c r="C7" s="138" t="str">
        <f>IF($A7="","",VLOOKUP($A7,'Annex 2 EHV charges'!$D:$O,3,0))</f>
        <v/>
      </c>
      <c r="D7" s="135" t="str">
        <f>IF($A7="","",VLOOKUP($A7,'Annex 2 EHV charges'!$D:$O,4,0))</f>
        <v/>
      </c>
      <c r="E7" s="140" t="str">
        <f>IFERROR(IF(VLOOKUP($A7,'Annex 2 EHV charges'!$D:$O,9,FALSE)=0,"",VLOOKUP($A7,'Annex 2 EHV charges'!$D:$O,9,FALSE)),"")</f>
        <v/>
      </c>
      <c r="F7" s="141" t="str">
        <f>IFERROR(IF(VLOOKUP($A7,'Annex 2 EHV charges'!$D:$O,10,FALSE)=0,"",VLOOKUP($A7,'Annex 2 EHV charges'!$D:$O,10,FALSE)),"")</f>
        <v/>
      </c>
      <c r="G7" s="142" t="str">
        <f>IFERROR(IF(VLOOKUP($A7,'Annex 2 EHV charges'!$D:$O,11,FALSE)=0,"",VLOOKUP($A7,'Annex 2 EHV charges'!$D:$O,11,FALSE)),"")</f>
        <v/>
      </c>
      <c r="H7" s="142" t="str">
        <f>IFERROR(IF(VLOOKUP($A7,'Annex 2 EHV charges'!$D:$O,12,FALSE)=0,"",VLOOKUP($A7,'Annex 2 EHV charges'!$D:$O,12,FALSE)),"")</f>
        <v/>
      </c>
    </row>
    <row r="8" spans="1:15" ht="33.75" customHeight="1" x14ac:dyDescent="0.2">
      <c r="A8" s="139" t="str">
        <f t="array" ref="A8">IFERROR(INDEX('Annex 2 EHV charges'!#REF!, MATCH(0, IF(ISBLANK('Annex 2 EHV charges'!#REF!),1, COUNTIF(A$4:$A7, 'Annex 2 EHV charges'!#REF!)), 0)),"")</f>
        <v/>
      </c>
      <c r="B8" s="137" t="str">
        <f>IF($A8="","",VLOOKUP($A8,'Annex 2 EHV charges'!$D:$O,2,0))</f>
        <v/>
      </c>
      <c r="C8" s="138" t="str">
        <f>IF($A8="","",VLOOKUP($A8,'Annex 2 EHV charges'!$D:$O,3,0))</f>
        <v/>
      </c>
      <c r="D8" s="135" t="str">
        <f>IF($A8="","",VLOOKUP($A8,'Annex 2 EHV charges'!$D:$O,4,0))</f>
        <v/>
      </c>
      <c r="E8" s="140" t="str">
        <f>IFERROR(IF(VLOOKUP($A8,'Annex 2 EHV charges'!$D:$O,9,FALSE)=0,"",VLOOKUP($A8,'Annex 2 EHV charges'!$D:$O,9,FALSE)),"")</f>
        <v/>
      </c>
      <c r="F8" s="141" t="str">
        <f>IFERROR(IF(VLOOKUP($A8,'Annex 2 EHV charges'!$D:$O,10,FALSE)=0,"",VLOOKUP($A8,'Annex 2 EHV charges'!$D:$O,10,FALSE)),"")</f>
        <v/>
      </c>
      <c r="G8" s="142" t="str">
        <f>IFERROR(IF(VLOOKUP($A8,'Annex 2 EHV charges'!$D:$O,11,FALSE)=0,"",VLOOKUP($A8,'Annex 2 EHV charges'!$D:$O,11,FALSE)),"")</f>
        <v/>
      </c>
      <c r="H8" s="142" t="str">
        <f>IFERROR(IF(VLOOKUP($A8,'Annex 2 EHV charges'!$D:$O,12,FALSE)=0,"",VLOOKUP($A8,'Annex 2 EHV charges'!$D:$O,12,FALSE)),"")</f>
        <v/>
      </c>
    </row>
    <row r="9" spans="1:15" ht="33.75" customHeight="1" x14ac:dyDescent="0.2">
      <c r="A9" s="139" t="str">
        <f t="array" ref="A9">IFERROR(INDEX('Annex 2 EHV charges'!#REF!, MATCH(0, IF(ISBLANK('Annex 2 EHV charges'!#REF!),1, COUNTIF(A$4:$A8, 'Annex 2 EHV charges'!#REF!)), 0)),"")</f>
        <v/>
      </c>
      <c r="B9" s="137" t="str">
        <f>IF($A9="","",VLOOKUP($A9,'Annex 2 EHV charges'!$D:$O,2,0))</f>
        <v/>
      </c>
      <c r="C9" s="138" t="str">
        <f>IF($A9="","",VLOOKUP($A9,'Annex 2 EHV charges'!$D:$O,3,0))</f>
        <v/>
      </c>
      <c r="D9" s="135" t="str">
        <f>IF($A9="","",VLOOKUP($A9,'Annex 2 EHV charges'!$D:$O,4,0))</f>
        <v/>
      </c>
      <c r="E9" s="140" t="str">
        <f>IFERROR(IF(VLOOKUP($A9,'Annex 2 EHV charges'!$D:$O,9,FALSE)=0,"",VLOOKUP($A9,'Annex 2 EHV charges'!$D:$O,9,FALSE)),"")</f>
        <v/>
      </c>
      <c r="F9" s="141" t="str">
        <f>IFERROR(IF(VLOOKUP($A9,'Annex 2 EHV charges'!$D:$O,10,FALSE)=0,"",VLOOKUP($A9,'Annex 2 EHV charges'!$D:$O,10,FALSE)),"")</f>
        <v/>
      </c>
      <c r="G9" s="142" t="str">
        <f>IFERROR(IF(VLOOKUP($A9,'Annex 2 EHV charges'!$D:$O,11,FALSE)=0,"",VLOOKUP($A9,'Annex 2 EHV charges'!$D:$O,11,FALSE)),"")</f>
        <v/>
      </c>
      <c r="H9" s="142" t="str">
        <f>IFERROR(IF(VLOOKUP($A9,'Annex 2 EHV charges'!$D:$O,12,FALSE)=0,"",VLOOKUP($A9,'Annex 2 EHV charges'!$D:$O,12,FALSE)),"")</f>
        <v/>
      </c>
    </row>
    <row r="10" spans="1:15" ht="33.75" customHeight="1" x14ac:dyDescent="0.2">
      <c r="A10" s="139" t="str">
        <f t="array" ref="A10">IFERROR(INDEX('Annex 2 EHV charges'!#REF!, MATCH(0, IF(ISBLANK('Annex 2 EHV charges'!#REF!),1, COUNTIF(A$4:$A9, 'Annex 2 EHV charges'!#REF!)), 0)),"")</f>
        <v/>
      </c>
      <c r="B10" s="137" t="str">
        <f>IF($A10="","",VLOOKUP($A10,'Annex 2 EHV charges'!$D:$O,2,0))</f>
        <v/>
      </c>
      <c r="C10" s="138" t="str">
        <f>IF($A10="","",VLOOKUP($A10,'Annex 2 EHV charges'!$D:$O,3,0))</f>
        <v/>
      </c>
      <c r="D10" s="135" t="str">
        <f>IF($A10="","",VLOOKUP($A10,'Annex 2 EHV charges'!$D:$O,4,0))</f>
        <v/>
      </c>
      <c r="E10" s="140" t="str">
        <f>IFERROR(IF(VLOOKUP($A10,'Annex 2 EHV charges'!$D:$O,9,FALSE)=0,"",VLOOKUP($A10,'Annex 2 EHV charges'!$D:$O,9,FALSE)),"")</f>
        <v/>
      </c>
      <c r="F10" s="141" t="str">
        <f>IFERROR(IF(VLOOKUP($A10,'Annex 2 EHV charges'!$D:$O,10,FALSE)=0,"",VLOOKUP($A10,'Annex 2 EHV charges'!$D:$O,10,FALSE)),"")</f>
        <v/>
      </c>
      <c r="G10" s="142" t="str">
        <f>IFERROR(IF(VLOOKUP($A10,'Annex 2 EHV charges'!$D:$O,11,FALSE)=0,"",VLOOKUP($A10,'Annex 2 EHV charges'!$D:$O,11,FALSE)),"")</f>
        <v/>
      </c>
      <c r="H10" s="142" t="str">
        <f>IFERROR(IF(VLOOKUP($A10,'Annex 2 EHV charges'!$D:$O,12,FALSE)=0,"",VLOOKUP($A10,'Annex 2 EHV charges'!$D:$O,12,FALSE)),"")</f>
        <v/>
      </c>
    </row>
    <row r="11" spans="1:15" ht="33.75" customHeight="1" x14ac:dyDescent="0.2">
      <c r="A11" s="139" t="str">
        <f t="array" ref="A11">IFERROR(INDEX('Annex 2 EHV charges'!#REF!, MATCH(0, IF(ISBLANK('Annex 2 EHV charges'!#REF!),1, COUNTIF(A$4:$A10, 'Annex 2 EHV charges'!#REF!)), 0)),"")</f>
        <v/>
      </c>
      <c r="B11" s="137" t="str">
        <f>IF($A11="","",VLOOKUP($A11,'Annex 2 EHV charges'!$D:$O,2,0))</f>
        <v/>
      </c>
      <c r="C11" s="138" t="str">
        <f>IF($A11="","",VLOOKUP($A11,'Annex 2 EHV charges'!$D:$O,3,0))</f>
        <v/>
      </c>
      <c r="D11" s="135" t="str">
        <f>IF($A11="","",VLOOKUP($A11,'Annex 2 EHV charges'!$D:$O,4,0))</f>
        <v/>
      </c>
      <c r="E11" s="140" t="str">
        <f>IFERROR(IF(VLOOKUP($A11,'Annex 2 EHV charges'!$D:$O,9,FALSE)=0,"",VLOOKUP($A11,'Annex 2 EHV charges'!$D:$O,9,FALSE)),"")</f>
        <v/>
      </c>
      <c r="F11" s="141" t="str">
        <f>IFERROR(IF(VLOOKUP($A11,'Annex 2 EHV charges'!$D:$O,10,FALSE)=0,"",VLOOKUP($A11,'Annex 2 EHV charges'!$D:$O,10,FALSE)),"")</f>
        <v/>
      </c>
      <c r="G11" s="142" t="str">
        <f>IFERROR(IF(VLOOKUP($A11,'Annex 2 EHV charges'!$D:$O,11,FALSE)=0,"",VLOOKUP($A11,'Annex 2 EHV charges'!$D:$O,11,FALSE)),"")</f>
        <v/>
      </c>
      <c r="H11" s="142" t="str">
        <f>IFERROR(IF(VLOOKUP($A11,'Annex 2 EHV charges'!$D:$O,12,FALSE)=0,"",VLOOKUP($A11,'Annex 2 EHV charges'!$D:$O,12,FALSE)),"")</f>
        <v/>
      </c>
    </row>
    <row r="12" spans="1:15" ht="33.75" customHeight="1" x14ac:dyDescent="0.2">
      <c r="A12" s="139" t="str">
        <f t="array" ref="A12">IFERROR(INDEX('Annex 2 EHV charges'!#REF!, MATCH(0, IF(ISBLANK('Annex 2 EHV charges'!#REF!),1, COUNTIF(A$4:$A11, 'Annex 2 EHV charges'!#REF!)), 0)),"")</f>
        <v/>
      </c>
      <c r="B12" s="137" t="str">
        <f>IF($A12="","",VLOOKUP($A12,'Annex 2 EHV charges'!$D:$O,2,0))</f>
        <v/>
      </c>
      <c r="C12" s="138" t="str">
        <f>IF($A12="","",VLOOKUP($A12,'Annex 2 EHV charges'!$D:$O,3,0))</f>
        <v/>
      </c>
      <c r="D12" s="135" t="str">
        <f>IF($A12="","",VLOOKUP($A12,'Annex 2 EHV charges'!$D:$O,4,0))</f>
        <v/>
      </c>
      <c r="E12" s="140" t="str">
        <f>IFERROR(IF(VLOOKUP($A12,'Annex 2 EHV charges'!$D:$O,9,FALSE)=0,"",VLOOKUP($A12,'Annex 2 EHV charges'!$D:$O,9,FALSE)),"")</f>
        <v/>
      </c>
      <c r="F12" s="141" t="str">
        <f>IFERROR(IF(VLOOKUP($A12,'Annex 2 EHV charges'!$D:$O,10,FALSE)=0,"",VLOOKUP($A12,'Annex 2 EHV charges'!$D:$O,10,FALSE)),"")</f>
        <v/>
      </c>
      <c r="G12" s="142" t="str">
        <f>IFERROR(IF(VLOOKUP($A12,'Annex 2 EHV charges'!$D:$O,11,FALSE)=0,"",VLOOKUP($A12,'Annex 2 EHV charges'!$D:$O,11,FALSE)),"")</f>
        <v/>
      </c>
      <c r="H12" s="142" t="str">
        <f>IFERROR(IF(VLOOKUP($A12,'Annex 2 EHV charges'!$D:$O,12,FALSE)=0,"",VLOOKUP($A12,'Annex 2 EHV charges'!$D:$O,12,FALSE)),"")</f>
        <v/>
      </c>
    </row>
    <row r="13" spans="1:15" ht="33.75" customHeight="1" x14ac:dyDescent="0.2">
      <c r="A13" s="139" t="str">
        <f t="array" ref="A13">IFERROR(INDEX('Annex 2 EHV charges'!#REF!, MATCH(0, IF(ISBLANK('Annex 2 EHV charges'!#REF!),1, COUNTIF(A$4:$A12, 'Annex 2 EHV charges'!#REF!)), 0)),"")</f>
        <v/>
      </c>
      <c r="B13" s="137" t="str">
        <f>IF($A13="","",VLOOKUP($A13,'Annex 2 EHV charges'!$D:$O,2,0))</f>
        <v/>
      </c>
      <c r="C13" s="138" t="str">
        <f>IF($A13="","",VLOOKUP($A13,'Annex 2 EHV charges'!$D:$O,3,0))</f>
        <v/>
      </c>
      <c r="D13" s="135" t="str">
        <f>IF($A13="","",VLOOKUP($A13,'Annex 2 EHV charges'!$D:$O,4,0))</f>
        <v/>
      </c>
      <c r="E13" s="140" t="str">
        <f>IFERROR(IF(VLOOKUP($A13,'Annex 2 EHV charges'!$D:$O,9,FALSE)=0,"",VLOOKUP($A13,'Annex 2 EHV charges'!$D:$O,9,FALSE)),"")</f>
        <v/>
      </c>
      <c r="F13" s="141" t="str">
        <f>IFERROR(IF(VLOOKUP($A13,'Annex 2 EHV charges'!$D:$O,10,FALSE)=0,"",VLOOKUP($A13,'Annex 2 EHV charges'!$D:$O,10,FALSE)),"")</f>
        <v/>
      </c>
      <c r="G13" s="142" t="str">
        <f>IFERROR(IF(VLOOKUP($A13,'Annex 2 EHV charges'!$D:$O,11,FALSE)=0,"",VLOOKUP($A13,'Annex 2 EHV charges'!$D:$O,11,FALSE)),"")</f>
        <v/>
      </c>
      <c r="H13" s="142" t="str">
        <f>IFERROR(IF(VLOOKUP($A13,'Annex 2 EHV charges'!$D:$O,12,FALSE)=0,"",VLOOKUP($A13,'Annex 2 EHV charges'!$D:$O,12,FALSE)),"")</f>
        <v/>
      </c>
    </row>
    <row r="14" spans="1:15" ht="33.75" customHeight="1" x14ac:dyDescent="0.2">
      <c r="A14" s="139" t="str">
        <f t="array" ref="A14">IFERROR(INDEX('Annex 2 EHV charges'!#REF!, MATCH(0, IF(ISBLANK('Annex 2 EHV charges'!#REF!),1, COUNTIF(A$4:$A13, 'Annex 2 EHV charges'!#REF!)), 0)),"")</f>
        <v/>
      </c>
      <c r="B14" s="137" t="str">
        <f>IF($A14="","",VLOOKUP($A14,'Annex 2 EHV charges'!$D:$O,2,0))</f>
        <v/>
      </c>
      <c r="C14" s="138" t="str">
        <f>IF($A14="","",VLOOKUP($A14,'Annex 2 EHV charges'!$D:$O,3,0))</f>
        <v/>
      </c>
      <c r="D14" s="135" t="str">
        <f>IF($A14="","",VLOOKUP($A14,'Annex 2 EHV charges'!$D:$O,4,0))</f>
        <v/>
      </c>
      <c r="E14" s="140" t="str">
        <f>IFERROR(IF(VLOOKUP($A14,'Annex 2 EHV charges'!$D:$O,9,FALSE)=0,"",VLOOKUP($A14,'Annex 2 EHV charges'!$D:$O,9,FALSE)),"")</f>
        <v/>
      </c>
      <c r="F14" s="141" t="str">
        <f>IFERROR(IF(VLOOKUP($A14,'Annex 2 EHV charges'!$D:$O,10,FALSE)=0,"",VLOOKUP($A14,'Annex 2 EHV charges'!$D:$O,10,FALSE)),"")</f>
        <v/>
      </c>
      <c r="G14" s="142" t="str">
        <f>IFERROR(IF(VLOOKUP($A14,'Annex 2 EHV charges'!$D:$O,11,FALSE)=0,"",VLOOKUP($A14,'Annex 2 EHV charges'!$D:$O,11,FALSE)),"")</f>
        <v/>
      </c>
      <c r="H14" s="142" t="str">
        <f>IFERROR(IF(VLOOKUP($A14,'Annex 2 EHV charges'!$D:$O,12,FALSE)=0,"",VLOOKUP($A14,'Annex 2 EHV charges'!$D:$O,12,FALSE)),"")</f>
        <v/>
      </c>
    </row>
    <row r="15" spans="1:15" ht="33.75" customHeight="1" x14ac:dyDescent="0.2">
      <c r="A15" s="139" t="str">
        <f t="array" ref="A15">IFERROR(INDEX('Annex 2 EHV charges'!#REF!, MATCH(0, IF(ISBLANK('Annex 2 EHV charges'!#REF!),1, COUNTIF(A$4:$A14, 'Annex 2 EHV charges'!#REF!)), 0)),"")</f>
        <v/>
      </c>
      <c r="B15" s="137" t="str">
        <f>IF($A15="","",VLOOKUP($A15,'Annex 2 EHV charges'!$D:$O,2,0))</f>
        <v/>
      </c>
      <c r="C15" s="138" t="str">
        <f>IF($A15="","",VLOOKUP($A15,'Annex 2 EHV charges'!$D:$O,3,0))</f>
        <v/>
      </c>
      <c r="D15" s="135" t="str">
        <f>IF($A15="","",VLOOKUP($A15,'Annex 2 EHV charges'!$D:$O,4,0))</f>
        <v/>
      </c>
      <c r="E15" s="140" t="str">
        <f>IFERROR(IF(VLOOKUP($A15,'Annex 2 EHV charges'!$D:$O,9,FALSE)=0,"",VLOOKUP($A15,'Annex 2 EHV charges'!$D:$O,9,FALSE)),"")</f>
        <v/>
      </c>
      <c r="F15" s="141" t="str">
        <f>IFERROR(IF(VLOOKUP($A15,'Annex 2 EHV charges'!$D:$O,10,FALSE)=0,"",VLOOKUP($A15,'Annex 2 EHV charges'!$D:$O,10,FALSE)),"")</f>
        <v/>
      </c>
      <c r="G15" s="142" t="str">
        <f>IFERROR(IF(VLOOKUP($A15,'Annex 2 EHV charges'!$D:$O,11,FALSE)=0,"",VLOOKUP($A15,'Annex 2 EHV charges'!$D:$O,11,FALSE)),"")</f>
        <v/>
      </c>
      <c r="H15" s="142" t="str">
        <f>IFERROR(IF(VLOOKUP($A15,'Annex 2 EHV charges'!$D:$O,12,FALSE)=0,"",VLOOKUP($A15,'Annex 2 EHV charges'!$D:$O,12,FALSE)),"")</f>
        <v/>
      </c>
    </row>
    <row r="16" spans="1:15" ht="33.75" customHeight="1" x14ac:dyDescent="0.2">
      <c r="A16" s="139" t="str">
        <f t="array" ref="A16">IFERROR(INDEX('Annex 2 EHV charges'!#REF!, MATCH(0, IF(ISBLANK('Annex 2 EHV charges'!#REF!),1, COUNTIF(A$4:$A15, 'Annex 2 EHV charges'!#REF!)), 0)),"")</f>
        <v/>
      </c>
      <c r="B16" s="137" t="str">
        <f>IF($A16="","",VLOOKUP($A16,'Annex 2 EHV charges'!$D:$O,2,0))</f>
        <v/>
      </c>
      <c r="C16" s="138" t="str">
        <f>IF($A16="","",VLOOKUP($A16,'Annex 2 EHV charges'!$D:$O,3,0))</f>
        <v/>
      </c>
      <c r="D16" s="135" t="str">
        <f>IF($A16="","",VLOOKUP($A16,'Annex 2 EHV charges'!$D:$O,4,0))</f>
        <v/>
      </c>
      <c r="E16" s="140" t="str">
        <f>IFERROR(IF(VLOOKUP($A16,'Annex 2 EHV charges'!$D:$O,9,FALSE)=0,"",VLOOKUP($A16,'Annex 2 EHV charges'!$D:$O,9,FALSE)),"")</f>
        <v/>
      </c>
      <c r="F16" s="141" t="str">
        <f>IFERROR(IF(VLOOKUP($A16,'Annex 2 EHV charges'!$D:$O,10,FALSE)=0,"",VLOOKUP($A16,'Annex 2 EHV charges'!$D:$O,10,FALSE)),"")</f>
        <v/>
      </c>
      <c r="G16" s="142" t="str">
        <f>IFERROR(IF(VLOOKUP($A16,'Annex 2 EHV charges'!$D:$O,11,FALSE)=0,"",VLOOKUP($A16,'Annex 2 EHV charges'!$D:$O,11,FALSE)),"")</f>
        <v/>
      </c>
      <c r="H16" s="142" t="str">
        <f>IFERROR(IF(VLOOKUP($A16,'Annex 2 EHV charges'!$D:$O,12,FALSE)=0,"",VLOOKUP($A16,'Annex 2 EHV charges'!$D:$O,12,FALSE)),"")</f>
        <v/>
      </c>
    </row>
    <row r="17" spans="1:8" ht="33.75" customHeight="1" x14ac:dyDescent="0.2">
      <c r="A17" s="139" t="str">
        <f t="array" ref="A17">IFERROR(INDEX('Annex 2 EHV charges'!#REF!, MATCH(0, IF(ISBLANK('Annex 2 EHV charges'!#REF!),1, COUNTIF(A$4:$A16, 'Annex 2 EHV charges'!#REF!)), 0)),"")</f>
        <v/>
      </c>
      <c r="B17" s="137" t="str">
        <f>IF($A17="","",VLOOKUP($A17,'Annex 2 EHV charges'!$D:$O,2,0))</f>
        <v/>
      </c>
      <c r="C17" s="138" t="str">
        <f>IF($A17="","",VLOOKUP($A17,'Annex 2 EHV charges'!$D:$O,3,0))</f>
        <v/>
      </c>
      <c r="D17" s="135" t="str">
        <f>IF($A17="","",VLOOKUP($A17,'Annex 2 EHV charges'!$D:$O,4,0))</f>
        <v/>
      </c>
      <c r="E17" s="140" t="str">
        <f>IFERROR(IF(VLOOKUP($A17,'Annex 2 EHV charges'!$D:$O,9,FALSE)=0,"",VLOOKUP($A17,'Annex 2 EHV charges'!$D:$O,9,FALSE)),"")</f>
        <v/>
      </c>
      <c r="F17" s="141" t="str">
        <f>IFERROR(IF(VLOOKUP($A17,'Annex 2 EHV charges'!$D:$O,10,FALSE)=0,"",VLOOKUP($A17,'Annex 2 EHV charges'!$D:$O,10,FALSE)),"")</f>
        <v/>
      </c>
      <c r="G17" s="142" t="str">
        <f>IFERROR(IF(VLOOKUP($A17,'Annex 2 EHV charges'!$D:$O,11,FALSE)=0,"",VLOOKUP($A17,'Annex 2 EHV charges'!$D:$O,11,FALSE)),"")</f>
        <v/>
      </c>
      <c r="H17" s="142" t="str">
        <f>IFERROR(IF(VLOOKUP($A17,'Annex 2 EHV charges'!$D:$O,12,FALSE)=0,"",VLOOKUP($A17,'Annex 2 EHV charges'!$D:$O,12,FALSE)),"")</f>
        <v/>
      </c>
    </row>
    <row r="18" spans="1:8" ht="33.75" customHeight="1" x14ac:dyDescent="0.2">
      <c r="A18" s="139" t="str">
        <f t="array" ref="A18">IFERROR(INDEX('Annex 2 EHV charges'!#REF!, MATCH(0, IF(ISBLANK('Annex 2 EHV charges'!#REF!),1, COUNTIF(A$4:$A17, 'Annex 2 EHV charges'!#REF!)), 0)),"")</f>
        <v/>
      </c>
      <c r="B18" s="137" t="str">
        <f>IF($A18="","",VLOOKUP($A18,'Annex 2 EHV charges'!$D:$O,2,0))</f>
        <v/>
      </c>
      <c r="C18" s="138" t="str">
        <f>IF($A18="","",VLOOKUP($A18,'Annex 2 EHV charges'!$D:$O,3,0))</f>
        <v/>
      </c>
      <c r="D18" s="135" t="str">
        <f>IF($A18="","",VLOOKUP($A18,'Annex 2 EHV charges'!$D:$O,4,0))</f>
        <v/>
      </c>
      <c r="E18" s="140" t="str">
        <f>IFERROR(IF(VLOOKUP($A18,'Annex 2 EHV charges'!$D:$O,9,FALSE)=0,"",VLOOKUP($A18,'Annex 2 EHV charges'!$D:$O,9,FALSE)),"")</f>
        <v/>
      </c>
      <c r="F18" s="141" t="str">
        <f>IFERROR(IF(VLOOKUP($A18,'Annex 2 EHV charges'!$D:$O,10,FALSE)=0,"",VLOOKUP($A18,'Annex 2 EHV charges'!$D:$O,10,FALSE)),"")</f>
        <v/>
      </c>
      <c r="G18" s="142" t="str">
        <f>IFERROR(IF(VLOOKUP($A18,'Annex 2 EHV charges'!$D:$O,11,FALSE)=0,"",VLOOKUP($A18,'Annex 2 EHV charges'!$D:$O,11,FALSE)),"")</f>
        <v/>
      </c>
      <c r="H18" s="142" t="str">
        <f>IFERROR(IF(VLOOKUP($A18,'Annex 2 EHV charges'!$D:$O,12,FALSE)=0,"",VLOOKUP($A18,'Annex 2 EHV charges'!$D:$O,12,FALSE)),"")</f>
        <v/>
      </c>
    </row>
    <row r="19" spans="1:8" ht="33.75" customHeight="1" x14ac:dyDescent="0.2">
      <c r="A19" s="139" t="str">
        <f t="array" ref="A19">IFERROR(INDEX('Annex 2 EHV charges'!#REF!, MATCH(0, IF(ISBLANK('Annex 2 EHV charges'!#REF!),1, COUNTIF(A$4:$A18, 'Annex 2 EHV charges'!#REF!)), 0)),"")</f>
        <v/>
      </c>
      <c r="B19" s="137" t="str">
        <f>IF($A19="","",VLOOKUP($A19,'Annex 2 EHV charges'!$D:$O,2,0))</f>
        <v/>
      </c>
      <c r="C19" s="138" t="str">
        <f>IF($A19="","",VLOOKUP($A19,'Annex 2 EHV charges'!$D:$O,3,0))</f>
        <v/>
      </c>
      <c r="D19" s="135" t="str">
        <f>IF($A19="","",VLOOKUP($A19,'Annex 2 EHV charges'!$D:$O,4,0))</f>
        <v/>
      </c>
      <c r="E19" s="140" t="str">
        <f>IFERROR(IF(VLOOKUP($A19,'Annex 2 EHV charges'!$D:$O,9,FALSE)=0,"",VLOOKUP($A19,'Annex 2 EHV charges'!$D:$O,9,FALSE)),"")</f>
        <v/>
      </c>
      <c r="F19" s="141" t="str">
        <f>IFERROR(IF(VLOOKUP($A19,'Annex 2 EHV charges'!$D:$O,10,FALSE)=0,"",VLOOKUP($A19,'Annex 2 EHV charges'!$D:$O,10,FALSE)),"")</f>
        <v/>
      </c>
      <c r="G19" s="142" t="str">
        <f>IFERROR(IF(VLOOKUP($A19,'Annex 2 EHV charges'!$D:$O,11,FALSE)=0,"",VLOOKUP($A19,'Annex 2 EHV charges'!$D:$O,11,FALSE)),"")</f>
        <v/>
      </c>
      <c r="H19" s="142" t="str">
        <f>IFERROR(IF(VLOOKUP($A19,'Annex 2 EHV charges'!$D:$O,12,FALSE)=0,"",VLOOKUP($A19,'Annex 2 EHV charges'!$D:$O,12,FALSE)),"")</f>
        <v/>
      </c>
    </row>
    <row r="20" spans="1:8" ht="33.75" customHeight="1" x14ac:dyDescent="0.2">
      <c r="A20" s="139" t="str">
        <f t="array" ref="A20">IFERROR(INDEX('Annex 2 EHV charges'!#REF!, MATCH(0, IF(ISBLANK('Annex 2 EHV charges'!#REF!),1, COUNTIF(A$4:$A19, 'Annex 2 EHV charges'!#REF!)), 0)),"")</f>
        <v/>
      </c>
      <c r="B20" s="137" t="str">
        <f>IF($A20="","",VLOOKUP($A20,'Annex 2 EHV charges'!$D:$O,2,0))</f>
        <v/>
      </c>
      <c r="C20" s="138" t="str">
        <f>IF($A20="","",VLOOKUP($A20,'Annex 2 EHV charges'!$D:$O,3,0))</f>
        <v/>
      </c>
      <c r="D20" s="135" t="str">
        <f>IF($A20="","",VLOOKUP($A20,'Annex 2 EHV charges'!$D:$O,4,0))</f>
        <v/>
      </c>
      <c r="E20" s="140" t="str">
        <f>IFERROR(IF(VLOOKUP($A20,'Annex 2 EHV charges'!$D:$O,9,FALSE)=0,"",VLOOKUP($A20,'Annex 2 EHV charges'!$D:$O,9,FALSE)),"")</f>
        <v/>
      </c>
      <c r="F20" s="141" t="str">
        <f>IFERROR(IF(VLOOKUP($A20,'Annex 2 EHV charges'!$D:$O,10,FALSE)=0,"",VLOOKUP($A20,'Annex 2 EHV charges'!$D:$O,10,FALSE)),"")</f>
        <v/>
      </c>
      <c r="G20" s="142" t="str">
        <f>IFERROR(IF(VLOOKUP($A20,'Annex 2 EHV charges'!$D:$O,11,FALSE)=0,"",VLOOKUP($A20,'Annex 2 EHV charges'!$D:$O,11,FALSE)),"")</f>
        <v/>
      </c>
      <c r="H20" s="142" t="str">
        <f>IFERROR(IF(VLOOKUP($A20,'Annex 2 EHV charges'!$D:$O,12,FALSE)=0,"",VLOOKUP($A20,'Annex 2 EHV charges'!$D:$O,12,FALSE)),"")</f>
        <v/>
      </c>
    </row>
    <row r="21" spans="1:8" ht="33.75" customHeight="1" x14ac:dyDescent="0.2">
      <c r="A21" s="139" t="str">
        <f t="array" ref="A21">IFERROR(INDEX('Annex 2 EHV charges'!#REF!, MATCH(0, IF(ISBLANK('Annex 2 EHV charges'!#REF!),1, COUNTIF(A$4:$A20, 'Annex 2 EHV charges'!#REF!)), 0)),"")</f>
        <v/>
      </c>
      <c r="B21" s="137" t="str">
        <f>IF($A21="","",VLOOKUP($A21,'Annex 2 EHV charges'!$D:$O,2,0))</f>
        <v/>
      </c>
      <c r="C21" s="138" t="str">
        <f>IF($A21="","",VLOOKUP($A21,'Annex 2 EHV charges'!$D:$O,3,0))</f>
        <v/>
      </c>
      <c r="D21" s="135" t="str">
        <f>IF($A21="","",VLOOKUP($A21,'Annex 2 EHV charges'!$D:$O,4,0))</f>
        <v/>
      </c>
      <c r="E21" s="140" t="str">
        <f>IFERROR(IF(VLOOKUP($A21,'Annex 2 EHV charges'!$D:$O,9,FALSE)=0,"",VLOOKUP($A21,'Annex 2 EHV charges'!$D:$O,9,FALSE)),"")</f>
        <v/>
      </c>
      <c r="F21" s="141" t="str">
        <f>IFERROR(IF(VLOOKUP($A21,'Annex 2 EHV charges'!$D:$O,10,FALSE)=0,"",VLOOKUP($A21,'Annex 2 EHV charges'!$D:$O,10,FALSE)),"")</f>
        <v/>
      </c>
      <c r="G21" s="142" t="str">
        <f>IFERROR(IF(VLOOKUP($A21,'Annex 2 EHV charges'!$D:$O,11,FALSE)=0,"",VLOOKUP($A21,'Annex 2 EHV charges'!$D:$O,11,FALSE)),"")</f>
        <v/>
      </c>
      <c r="H21" s="142" t="str">
        <f>IFERROR(IF(VLOOKUP($A21,'Annex 2 EHV charges'!$D:$O,12,FALSE)=0,"",VLOOKUP($A21,'Annex 2 EHV charges'!$D:$O,12,FALSE)),"")</f>
        <v/>
      </c>
    </row>
    <row r="22" spans="1:8" ht="33.75" customHeight="1" x14ac:dyDescent="0.2">
      <c r="A22" s="139" t="str">
        <f t="array" ref="A22">IFERROR(INDEX('Annex 2 EHV charges'!#REF!, MATCH(0, IF(ISBLANK('Annex 2 EHV charges'!#REF!),1, COUNTIF(A$4:$A21, 'Annex 2 EHV charges'!#REF!)), 0)),"")</f>
        <v/>
      </c>
      <c r="B22" s="137" t="str">
        <f>IF($A22="","",VLOOKUP($A22,'Annex 2 EHV charges'!$D:$O,2,0))</f>
        <v/>
      </c>
      <c r="C22" s="138" t="str">
        <f>IF($A22="","",VLOOKUP($A22,'Annex 2 EHV charges'!$D:$O,3,0))</f>
        <v/>
      </c>
      <c r="D22" s="135" t="str">
        <f>IF($A22="","",VLOOKUP($A22,'Annex 2 EHV charges'!$D:$O,4,0))</f>
        <v/>
      </c>
      <c r="E22" s="140" t="str">
        <f>IFERROR(IF(VLOOKUP($A22,'Annex 2 EHV charges'!$D:$O,9,FALSE)=0,"",VLOOKUP($A22,'Annex 2 EHV charges'!$D:$O,9,FALSE)),"")</f>
        <v/>
      </c>
      <c r="F22" s="141" t="str">
        <f>IFERROR(IF(VLOOKUP($A22,'Annex 2 EHV charges'!$D:$O,10,FALSE)=0,"",VLOOKUP($A22,'Annex 2 EHV charges'!$D:$O,10,FALSE)),"")</f>
        <v/>
      </c>
      <c r="G22" s="142" t="str">
        <f>IFERROR(IF(VLOOKUP($A22,'Annex 2 EHV charges'!$D:$O,11,FALSE)=0,"",VLOOKUP($A22,'Annex 2 EHV charges'!$D:$O,11,FALSE)),"")</f>
        <v/>
      </c>
      <c r="H22" s="142" t="str">
        <f>IFERROR(IF(VLOOKUP($A22,'Annex 2 EHV charges'!$D:$O,12,FALSE)=0,"",VLOOKUP($A22,'Annex 2 EHV charges'!$D:$O,12,FALSE)),"")</f>
        <v/>
      </c>
    </row>
    <row r="23" spans="1:8" ht="33.75" customHeight="1" x14ac:dyDescent="0.2">
      <c r="A23" s="139" t="str">
        <f t="array" ref="A23">IFERROR(INDEX('Annex 2 EHV charges'!#REF!, MATCH(0, IF(ISBLANK('Annex 2 EHV charges'!#REF!),1, COUNTIF(A$4:$A22, 'Annex 2 EHV charges'!#REF!)), 0)),"")</f>
        <v/>
      </c>
      <c r="B23" s="137" t="str">
        <f>IF($A23="","",VLOOKUP($A23,'Annex 2 EHV charges'!$D:$O,2,0))</f>
        <v/>
      </c>
      <c r="C23" s="138" t="str">
        <f>IF($A23="","",VLOOKUP($A23,'Annex 2 EHV charges'!$D:$O,3,0))</f>
        <v/>
      </c>
      <c r="D23" s="135" t="str">
        <f>IF($A23="","",VLOOKUP($A23,'Annex 2 EHV charges'!$D:$O,4,0))</f>
        <v/>
      </c>
      <c r="E23" s="140" t="str">
        <f>IFERROR(IF(VLOOKUP($A23,'Annex 2 EHV charges'!$D:$O,9,FALSE)=0,"",VLOOKUP($A23,'Annex 2 EHV charges'!$D:$O,9,FALSE)),"")</f>
        <v/>
      </c>
      <c r="F23" s="141" t="str">
        <f>IFERROR(IF(VLOOKUP($A23,'Annex 2 EHV charges'!$D:$O,10,FALSE)=0,"",VLOOKUP($A23,'Annex 2 EHV charges'!$D:$O,10,FALSE)),"")</f>
        <v/>
      </c>
      <c r="G23" s="142" t="str">
        <f>IFERROR(IF(VLOOKUP($A23,'Annex 2 EHV charges'!$D:$O,11,FALSE)=0,"",VLOOKUP($A23,'Annex 2 EHV charges'!$D:$O,11,FALSE)),"")</f>
        <v/>
      </c>
      <c r="H23" s="142" t="str">
        <f>IFERROR(IF(VLOOKUP($A23,'Annex 2 EHV charges'!$D:$O,12,FALSE)=0,"",VLOOKUP($A23,'Annex 2 EHV charges'!$D:$O,12,FALSE)),"")</f>
        <v/>
      </c>
    </row>
    <row r="24" spans="1:8" ht="33.75" customHeight="1" x14ac:dyDescent="0.2">
      <c r="A24" s="139" t="str">
        <f t="array" ref="A24">IFERROR(INDEX('Annex 2 EHV charges'!#REF!, MATCH(0, IF(ISBLANK('Annex 2 EHV charges'!#REF!),1, COUNTIF(A$4:$A23, 'Annex 2 EHV charges'!#REF!)), 0)),"")</f>
        <v/>
      </c>
      <c r="B24" s="137" t="str">
        <f>IF($A24="","",VLOOKUP($A24,'Annex 2 EHV charges'!$D:$O,2,0))</f>
        <v/>
      </c>
      <c r="C24" s="138" t="str">
        <f>IF($A24="","",VLOOKUP($A24,'Annex 2 EHV charges'!$D:$O,3,0))</f>
        <v/>
      </c>
      <c r="D24" s="135" t="str">
        <f>IF($A24="","",VLOOKUP($A24,'Annex 2 EHV charges'!$D:$O,4,0))</f>
        <v/>
      </c>
      <c r="E24" s="140" t="str">
        <f>IFERROR(IF(VLOOKUP($A24,'Annex 2 EHV charges'!$D:$O,9,FALSE)=0,"",VLOOKUP($A24,'Annex 2 EHV charges'!$D:$O,9,FALSE)),"")</f>
        <v/>
      </c>
      <c r="F24" s="141" t="str">
        <f>IFERROR(IF(VLOOKUP($A24,'Annex 2 EHV charges'!$D:$O,10,FALSE)=0,"",VLOOKUP($A24,'Annex 2 EHV charges'!$D:$O,10,FALSE)),"")</f>
        <v/>
      </c>
      <c r="G24" s="142" t="str">
        <f>IFERROR(IF(VLOOKUP($A24,'Annex 2 EHV charges'!$D:$O,11,FALSE)=0,"",VLOOKUP($A24,'Annex 2 EHV charges'!$D:$O,11,FALSE)),"")</f>
        <v/>
      </c>
      <c r="H24" s="142" t="str">
        <f>IFERROR(IF(VLOOKUP($A24,'Annex 2 EHV charges'!$D:$O,12,FALSE)=0,"",VLOOKUP($A24,'Annex 2 EHV charges'!$D:$O,12,FALSE)),"")</f>
        <v/>
      </c>
    </row>
    <row r="25" spans="1:8" ht="33.75" customHeight="1" x14ac:dyDescent="0.2">
      <c r="A25" s="139" t="str">
        <f t="array" ref="A25">IFERROR(INDEX('Annex 2 EHV charges'!#REF!, MATCH(0, IF(ISBLANK('Annex 2 EHV charges'!#REF!),1, COUNTIF(A$4:$A24, 'Annex 2 EHV charges'!#REF!)), 0)),"")</f>
        <v/>
      </c>
      <c r="B25" s="137" t="str">
        <f>IF($A25="","",VLOOKUP($A25,'Annex 2 EHV charges'!$D:$O,2,0))</f>
        <v/>
      </c>
      <c r="C25" s="138" t="str">
        <f>IF($A25="","",VLOOKUP($A25,'Annex 2 EHV charges'!$D:$O,3,0))</f>
        <v/>
      </c>
      <c r="D25" s="135" t="str">
        <f>IF($A25="","",VLOOKUP($A25,'Annex 2 EHV charges'!$D:$O,4,0))</f>
        <v/>
      </c>
      <c r="E25" s="140" t="str">
        <f>IFERROR(IF(VLOOKUP($A25,'Annex 2 EHV charges'!$D:$O,9,FALSE)=0,"",VLOOKUP($A25,'Annex 2 EHV charges'!$D:$O,9,FALSE)),"")</f>
        <v/>
      </c>
      <c r="F25" s="141" t="str">
        <f>IFERROR(IF(VLOOKUP($A25,'Annex 2 EHV charges'!$D:$O,10,FALSE)=0,"",VLOOKUP($A25,'Annex 2 EHV charges'!$D:$O,10,FALSE)),"")</f>
        <v/>
      </c>
      <c r="G25" s="142" t="str">
        <f>IFERROR(IF(VLOOKUP($A25,'Annex 2 EHV charges'!$D:$O,11,FALSE)=0,"",VLOOKUP($A25,'Annex 2 EHV charges'!$D:$O,11,FALSE)),"")</f>
        <v/>
      </c>
      <c r="H25" s="142" t="str">
        <f>IFERROR(IF(VLOOKUP($A25,'Annex 2 EHV charges'!$D:$O,12,FALSE)=0,"",VLOOKUP($A25,'Annex 2 EHV charges'!$D:$O,12,FALSE)),"")</f>
        <v/>
      </c>
    </row>
    <row r="26" spans="1:8" ht="33.75" customHeight="1" x14ac:dyDescent="0.2">
      <c r="A26" s="139" t="str">
        <f t="array" ref="A26">IFERROR(INDEX('Annex 2 EHV charges'!#REF!, MATCH(0, IF(ISBLANK('Annex 2 EHV charges'!#REF!),1, COUNTIF(A$4:$A25, 'Annex 2 EHV charges'!#REF!)), 0)),"")</f>
        <v/>
      </c>
      <c r="B26" s="137" t="str">
        <f>IF($A26="","",VLOOKUP($A26,'Annex 2 EHV charges'!$D:$O,2,0))</f>
        <v/>
      </c>
      <c r="C26" s="138" t="str">
        <f>IF($A26="","",VLOOKUP($A26,'Annex 2 EHV charges'!$D:$O,3,0))</f>
        <v/>
      </c>
      <c r="D26" s="135" t="str">
        <f>IF($A26="","",VLOOKUP($A26,'Annex 2 EHV charges'!$D:$O,4,0))</f>
        <v/>
      </c>
      <c r="E26" s="140" t="str">
        <f>IFERROR(IF(VLOOKUP($A26,'Annex 2 EHV charges'!$D:$O,9,FALSE)=0,"",VLOOKUP($A26,'Annex 2 EHV charges'!$D:$O,9,FALSE)),"")</f>
        <v/>
      </c>
      <c r="F26" s="141" t="str">
        <f>IFERROR(IF(VLOOKUP($A26,'Annex 2 EHV charges'!$D:$O,10,FALSE)=0,"",VLOOKUP($A26,'Annex 2 EHV charges'!$D:$O,10,FALSE)),"")</f>
        <v/>
      </c>
      <c r="G26" s="142" t="str">
        <f>IFERROR(IF(VLOOKUP($A26,'Annex 2 EHV charges'!$D:$O,11,FALSE)=0,"",VLOOKUP($A26,'Annex 2 EHV charges'!$D:$O,11,FALSE)),"")</f>
        <v/>
      </c>
      <c r="H26" s="142" t="str">
        <f>IFERROR(IF(VLOOKUP($A26,'Annex 2 EHV charges'!$D:$O,12,FALSE)=0,"",VLOOKUP($A26,'Annex 2 EHV charges'!$D:$O,12,FALSE)),"")</f>
        <v/>
      </c>
    </row>
    <row r="27" spans="1:8" ht="33.75" customHeight="1" x14ac:dyDescent="0.2">
      <c r="A27" s="139" t="str">
        <f t="array" ref="A27">IFERROR(INDEX('Annex 2 EHV charges'!#REF!, MATCH(0, IF(ISBLANK('Annex 2 EHV charges'!#REF!),1, COUNTIF(A$4:$A26, 'Annex 2 EHV charges'!#REF!)), 0)),"")</f>
        <v/>
      </c>
      <c r="B27" s="137" t="str">
        <f>IF($A27="","",VLOOKUP($A27,'Annex 2 EHV charges'!$D:$O,2,0))</f>
        <v/>
      </c>
      <c r="C27" s="138" t="str">
        <f>IF($A27="","",VLOOKUP($A27,'Annex 2 EHV charges'!$D:$O,3,0))</f>
        <v/>
      </c>
      <c r="D27" s="135" t="str">
        <f>IF($A27="","",VLOOKUP($A27,'Annex 2 EHV charges'!$D:$O,4,0))</f>
        <v/>
      </c>
      <c r="E27" s="140" t="str">
        <f>IFERROR(IF(VLOOKUP($A27,'Annex 2 EHV charges'!$D:$O,9,FALSE)=0,"",VLOOKUP($A27,'Annex 2 EHV charges'!$D:$O,9,FALSE)),"")</f>
        <v/>
      </c>
      <c r="F27" s="141" t="str">
        <f>IFERROR(IF(VLOOKUP($A27,'Annex 2 EHV charges'!$D:$O,10,FALSE)=0,"",VLOOKUP($A27,'Annex 2 EHV charges'!$D:$O,10,FALSE)),"")</f>
        <v/>
      </c>
      <c r="G27" s="142" t="str">
        <f>IFERROR(IF(VLOOKUP($A27,'Annex 2 EHV charges'!$D:$O,11,FALSE)=0,"",VLOOKUP($A27,'Annex 2 EHV charges'!$D:$O,11,FALSE)),"")</f>
        <v/>
      </c>
      <c r="H27" s="142" t="str">
        <f>IFERROR(IF(VLOOKUP($A27,'Annex 2 EHV charges'!$D:$O,12,FALSE)=0,"",VLOOKUP($A27,'Annex 2 EHV charges'!$D:$O,12,FALSE)),"")</f>
        <v/>
      </c>
    </row>
    <row r="28" spans="1:8" ht="33.75" customHeight="1" x14ac:dyDescent="0.2">
      <c r="A28" s="139" t="str">
        <f t="array" ref="A28">IFERROR(INDEX('Annex 2 EHV charges'!#REF!, MATCH(0, IF(ISBLANK('Annex 2 EHV charges'!#REF!),1, COUNTIF(A$4:$A27, 'Annex 2 EHV charges'!#REF!)), 0)),"")</f>
        <v/>
      </c>
      <c r="B28" s="137" t="str">
        <f>IF($A28="","",VLOOKUP($A28,'Annex 2 EHV charges'!$D:$O,2,0))</f>
        <v/>
      </c>
      <c r="C28" s="138" t="str">
        <f>IF($A28="","",VLOOKUP($A28,'Annex 2 EHV charges'!$D:$O,3,0))</f>
        <v/>
      </c>
      <c r="D28" s="135" t="str">
        <f>IF($A28="","",VLOOKUP($A28,'Annex 2 EHV charges'!$D:$O,4,0))</f>
        <v/>
      </c>
      <c r="E28" s="140" t="str">
        <f>IFERROR(IF(VLOOKUP($A28,'Annex 2 EHV charges'!$D:$O,9,FALSE)=0,"",VLOOKUP($A28,'Annex 2 EHV charges'!$D:$O,9,FALSE)),"")</f>
        <v/>
      </c>
      <c r="F28" s="141" t="str">
        <f>IFERROR(IF(VLOOKUP($A28,'Annex 2 EHV charges'!$D:$O,10,FALSE)=0,"",VLOOKUP($A28,'Annex 2 EHV charges'!$D:$O,10,FALSE)),"")</f>
        <v/>
      </c>
      <c r="G28" s="142" t="str">
        <f>IFERROR(IF(VLOOKUP($A28,'Annex 2 EHV charges'!$D:$O,11,FALSE)=0,"",VLOOKUP($A28,'Annex 2 EHV charges'!$D:$O,11,FALSE)),"")</f>
        <v/>
      </c>
      <c r="H28" s="142" t="str">
        <f>IFERROR(IF(VLOOKUP($A28,'Annex 2 EHV charges'!$D:$O,12,FALSE)=0,"",VLOOKUP($A28,'Annex 2 EHV charges'!$D:$O,12,FALSE)),"")</f>
        <v/>
      </c>
    </row>
    <row r="29" spans="1:8" ht="33.75" customHeight="1" x14ac:dyDescent="0.2">
      <c r="A29" s="139" t="str">
        <f t="array" ref="A29">IFERROR(INDEX('Annex 2 EHV charges'!#REF!, MATCH(0, IF(ISBLANK('Annex 2 EHV charges'!#REF!),1, COUNTIF(A$4:$A28, 'Annex 2 EHV charges'!#REF!)), 0)),"")</f>
        <v/>
      </c>
      <c r="B29" s="137" t="str">
        <f>IF($A29="","",VLOOKUP($A29,'Annex 2 EHV charges'!$D:$O,2,0))</f>
        <v/>
      </c>
      <c r="C29" s="138" t="str">
        <f>IF($A29="","",VLOOKUP($A29,'Annex 2 EHV charges'!$D:$O,3,0))</f>
        <v/>
      </c>
      <c r="D29" s="135" t="str">
        <f>IF($A29="","",VLOOKUP($A29,'Annex 2 EHV charges'!$D:$O,4,0))</f>
        <v/>
      </c>
      <c r="E29" s="140" t="str">
        <f>IFERROR(IF(VLOOKUP($A29,'Annex 2 EHV charges'!$D:$O,9,FALSE)=0,"",VLOOKUP($A29,'Annex 2 EHV charges'!$D:$O,9,FALSE)),"")</f>
        <v/>
      </c>
      <c r="F29" s="141" t="str">
        <f>IFERROR(IF(VLOOKUP($A29,'Annex 2 EHV charges'!$D:$O,10,FALSE)=0,"",VLOOKUP($A29,'Annex 2 EHV charges'!$D:$O,10,FALSE)),"")</f>
        <v/>
      </c>
      <c r="G29" s="142" t="str">
        <f>IFERROR(IF(VLOOKUP($A29,'Annex 2 EHV charges'!$D:$O,11,FALSE)=0,"",VLOOKUP($A29,'Annex 2 EHV charges'!$D:$O,11,FALSE)),"")</f>
        <v/>
      </c>
      <c r="H29" s="142" t="str">
        <f>IFERROR(IF(VLOOKUP($A29,'Annex 2 EHV charges'!$D:$O,12,FALSE)=0,"",VLOOKUP($A29,'Annex 2 EHV charges'!$D:$O,12,FALSE)),"")</f>
        <v/>
      </c>
    </row>
    <row r="30" spans="1:8" ht="33.75" customHeight="1" x14ac:dyDescent="0.2">
      <c r="A30" s="139" t="str">
        <f t="array" ref="A30">IFERROR(INDEX('Annex 2 EHV charges'!#REF!, MATCH(0, IF(ISBLANK('Annex 2 EHV charges'!#REF!),1, COUNTIF(A$4:$A29, 'Annex 2 EHV charges'!#REF!)), 0)),"")</f>
        <v/>
      </c>
      <c r="B30" s="137" t="str">
        <f>IF($A30="","",VLOOKUP($A30,'Annex 2 EHV charges'!$D:$O,2,0))</f>
        <v/>
      </c>
      <c r="C30" s="138" t="str">
        <f>IF($A30="","",VLOOKUP($A30,'Annex 2 EHV charges'!$D:$O,3,0))</f>
        <v/>
      </c>
      <c r="D30" s="135" t="str">
        <f>IF($A30="","",VLOOKUP($A30,'Annex 2 EHV charges'!$D:$O,4,0))</f>
        <v/>
      </c>
      <c r="E30" s="140" t="str">
        <f>IFERROR(IF(VLOOKUP($A30,'Annex 2 EHV charges'!$D:$O,9,FALSE)=0,"",VLOOKUP($A30,'Annex 2 EHV charges'!$D:$O,9,FALSE)),"")</f>
        <v/>
      </c>
      <c r="F30" s="141" t="str">
        <f>IFERROR(IF(VLOOKUP($A30,'Annex 2 EHV charges'!$D:$O,10,FALSE)=0,"",VLOOKUP($A30,'Annex 2 EHV charges'!$D:$O,10,FALSE)),"")</f>
        <v/>
      </c>
      <c r="G30" s="142" t="str">
        <f>IFERROR(IF(VLOOKUP($A30,'Annex 2 EHV charges'!$D:$O,11,FALSE)=0,"",VLOOKUP($A30,'Annex 2 EHV charges'!$D:$O,11,FALSE)),"")</f>
        <v/>
      </c>
      <c r="H30" s="142" t="str">
        <f>IFERROR(IF(VLOOKUP($A30,'Annex 2 EHV charges'!$D:$O,12,FALSE)=0,"",VLOOKUP($A30,'Annex 2 EHV charges'!$D:$O,12,FALSE)),"")</f>
        <v/>
      </c>
    </row>
    <row r="31" spans="1:8" ht="33.75" customHeight="1" x14ac:dyDescent="0.2">
      <c r="A31" s="139" t="str">
        <f t="array" ref="A31">IFERROR(INDEX('Annex 2 EHV charges'!#REF!, MATCH(0, IF(ISBLANK('Annex 2 EHV charges'!#REF!),1, COUNTIF(A$4:$A30, 'Annex 2 EHV charges'!#REF!)), 0)),"")</f>
        <v/>
      </c>
      <c r="B31" s="137" t="str">
        <f>IF($A31="","",VLOOKUP($A31,'Annex 2 EHV charges'!$D:$O,2,0))</f>
        <v/>
      </c>
      <c r="C31" s="138" t="str">
        <f>IF($A31="","",VLOOKUP($A31,'Annex 2 EHV charges'!$D:$O,3,0))</f>
        <v/>
      </c>
      <c r="D31" s="135" t="str">
        <f>IF($A31="","",VLOOKUP($A31,'Annex 2 EHV charges'!$D:$O,4,0))</f>
        <v/>
      </c>
      <c r="E31" s="140" t="str">
        <f>IFERROR(IF(VLOOKUP($A31,'Annex 2 EHV charges'!$D:$O,9,FALSE)=0,"",VLOOKUP($A31,'Annex 2 EHV charges'!$D:$O,9,FALSE)),"")</f>
        <v/>
      </c>
      <c r="F31" s="141" t="str">
        <f>IFERROR(IF(VLOOKUP($A31,'Annex 2 EHV charges'!$D:$O,10,FALSE)=0,"",VLOOKUP($A31,'Annex 2 EHV charges'!$D:$O,10,FALSE)),"")</f>
        <v/>
      </c>
      <c r="G31" s="142" t="str">
        <f>IFERROR(IF(VLOOKUP($A31,'Annex 2 EHV charges'!$D:$O,11,FALSE)=0,"",VLOOKUP($A31,'Annex 2 EHV charges'!$D:$O,11,FALSE)),"")</f>
        <v/>
      </c>
      <c r="H31" s="142" t="str">
        <f>IFERROR(IF(VLOOKUP($A31,'Annex 2 EHV charges'!$D:$O,12,FALSE)=0,"",VLOOKUP($A31,'Annex 2 EHV charges'!$D:$O,12,FALSE)),"")</f>
        <v/>
      </c>
    </row>
    <row r="32" spans="1:8" ht="33.75" customHeight="1" x14ac:dyDescent="0.2">
      <c r="A32" s="139" t="str">
        <f t="array" ref="A32">IFERROR(INDEX('Annex 2 EHV charges'!#REF!, MATCH(0, IF(ISBLANK('Annex 2 EHV charges'!#REF!),1, COUNTIF(A$4:$A31, 'Annex 2 EHV charges'!#REF!)), 0)),"")</f>
        <v/>
      </c>
      <c r="B32" s="137" t="str">
        <f>IF($A32="","",VLOOKUP($A32,'Annex 2 EHV charges'!$D:$O,2,0))</f>
        <v/>
      </c>
      <c r="C32" s="138" t="str">
        <f>IF($A32="","",VLOOKUP($A32,'Annex 2 EHV charges'!$D:$O,3,0))</f>
        <v/>
      </c>
      <c r="D32" s="135" t="str">
        <f>IF($A32="","",VLOOKUP($A32,'Annex 2 EHV charges'!$D:$O,4,0))</f>
        <v/>
      </c>
      <c r="E32" s="140" t="str">
        <f>IFERROR(IF(VLOOKUP($A32,'Annex 2 EHV charges'!$D:$O,9,FALSE)=0,"",VLOOKUP($A32,'Annex 2 EHV charges'!$D:$O,9,FALSE)),"")</f>
        <v/>
      </c>
      <c r="F32" s="141" t="str">
        <f>IFERROR(IF(VLOOKUP($A32,'Annex 2 EHV charges'!$D:$O,10,FALSE)=0,"",VLOOKUP($A32,'Annex 2 EHV charges'!$D:$O,10,FALSE)),"")</f>
        <v/>
      </c>
      <c r="G32" s="142" t="str">
        <f>IFERROR(IF(VLOOKUP($A32,'Annex 2 EHV charges'!$D:$O,11,FALSE)=0,"",VLOOKUP($A32,'Annex 2 EHV charges'!$D:$O,11,FALSE)),"")</f>
        <v/>
      </c>
      <c r="H32" s="142" t="str">
        <f>IFERROR(IF(VLOOKUP($A32,'Annex 2 EHV charges'!$D:$O,12,FALSE)=0,"",VLOOKUP($A32,'Annex 2 EHV charges'!$D:$O,12,FALSE)),"")</f>
        <v/>
      </c>
    </row>
    <row r="33" spans="1:8" ht="33.75" customHeight="1" x14ac:dyDescent="0.2">
      <c r="A33" s="139" t="str">
        <f t="array" ref="A33">IFERROR(INDEX('Annex 2 EHV charges'!#REF!, MATCH(0, IF(ISBLANK('Annex 2 EHV charges'!#REF!),1, COUNTIF(A$4:$A32, 'Annex 2 EHV charges'!#REF!)), 0)),"")</f>
        <v/>
      </c>
      <c r="B33" s="137" t="str">
        <f>IF($A33="","",VLOOKUP($A33,'Annex 2 EHV charges'!$D:$O,2,0))</f>
        <v/>
      </c>
      <c r="C33" s="138" t="str">
        <f>IF($A33="","",VLOOKUP($A33,'Annex 2 EHV charges'!$D:$O,3,0))</f>
        <v/>
      </c>
      <c r="D33" s="135" t="str">
        <f>IF($A33="","",VLOOKUP($A33,'Annex 2 EHV charges'!$D:$O,4,0))</f>
        <v/>
      </c>
      <c r="E33" s="140" t="str">
        <f>IFERROR(IF(VLOOKUP($A33,'Annex 2 EHV charges'!$D:$O,9,FALSE)=0,"",VLOOKUP($A33,'Annex 2 EHV charges'!$D:$O,9,FALSE)),"")</f>
        <v/>
      </c>
      <c r="F33" s="141" t="str">
        <f>IFERROR(IF(VLOOKUP($A33,'Annex 2 EHV charges'!$D:$O,10,FALSE)=0,"",VLOOKUP($A33,'Annex 2 EHV charges'!$D:$O,10,FALSE)),"")</f>
        <v/>
      </c>
      <c r="G33" s="142" t="str">
        <f>IFERROR(IF(VLOOKUP($A33,'Annex 2 EHV charges'!$D:$O,11,FALSE)=0,"",VLOOKUP($A33,'Annex 2 EHV charges'!$D:$O,11,FALSE)),"")</f>
        <v/>
      </c>
      <c r="H33" s="142" t="str">
        <f>IFERROR(IF(VLOOKUP($A33,'Annex 2 EHV charges'!$D:$O,12,FALSE)=0,"",VLOOKUP($A33,'Annex 2 EHV charges'!$D:$O,12,FALSE)),"")</f>
        <v/>
      </c>
    </row>
    <row r="34" spans="1:8" ht="33.75" customHeight="1" x14ac:dyDescent="0.2">
      <c r="A34" s="139" t="str">
        <f t="array" ref="A34">IFERROR(INDEX('Annex 2 EHV charges'!#REF!, MATCH(0, IF(ISBLANK('Annex 2 EHV charges'!#REF!),1, COUNTIF(A$4:$A33, 'Annex 2 EHV charges'!#REF!)), 0)),"")</f>
        <v/>
      </c>
      <c r="B34" s="137" t="str">
        <f>IF($A34="","",VLOOKUP($A34,'Annex 2 EHV charges'!$D:$O,2,0))</f>
        <v/>
      </c>
      <c r="C34" s="138" t="str">
        <f>IF($A34="","",VLOOKUP($A34,'Annex 2 EHV charges'!$D:$O,3,0))</f>
        <v/>
      </c>
      <c r="D34" s="135" t="str">
        <f>IF($A34="","",VLOOKUP($A34,'Annex 2 EHV charges'!$D:$O,4,0))</f>
        <v/>
      </c>
      <c r="E34" s="140" t="str">
        <f>IFERROR(IF(VLOOKUP($A34,'Annex 2 EHV charges'!$D:$O,9,FALSE)=0,"",VLOOKUP($A34,'Annex 2 EHV charges'!$D:$O,9,FALSE)),"")</f>
        <v/>
      </c>
      <c r="F34" s="141" t="str">
        <f>IFERROR(IF(VLOOKUP($A34,'Annex 2 EHV charges'!$D:$O,10,FALSE)=0,"",VLOOKUP($A34,'Annex 2 EHV charges'!$D:$O,10,FALSE)),"")</f>
        <v/>
      </c>
      <c r="G34" s="142" t="str">
        <f>IFERROR(IF(VLOOKUP($A34,'Annex 2 EHV charges'!$D:$O,11,FALSE)=0,"",VLOOKUP($A34,'Annex 2 EHV charges'!$D:$O,11,FALSE)),"")</f>
        <v/>
      </c>
      <c r="H34" s="142" t="str">
        <f>IFERROR(IF(VLOOKUP($A34,'Annex 2 EHV charges'!$D:$O,12,FALSE)=0,"",VLOOKUP($A34,'Annex 2 EHV charges'!$D:$O,12,FALSE)),"")</f>
        <v/>
      </c>
    </row>
    <row r="35" spans="1:8" ht="33.75" customHeight="1" x14ac:dyDescent="0.2">
      <c r="A35" s="139" t="str">
        <f t="array" ref="A35">IFERROR(INDEX('Annex 2 EHV charges'!#REF!, MATCH(0, IF(ISBLANK('Annex 2 EHV charges'!#REF!),1, COUNTIF(A$4:$A34, 'Annex 2 EHV charges'!#REF!)), 0)),"")</f>
        <v/>
      </c>
      <c r="B35" s="137" t="str">
        <f>IF($A35="","",VLOOKUP($A35,'Annex 2 EHV charges'!$D:$O,2,0))</f>
        <v/>
      </c>
      <c r="C35" s="138" t="str">
        <f>IF($A35="","",VLOOKUP($A35,'Annex 2 EHV charges'!$D:$O,3,0))</f>
        <v/>
      </c>
      <c r="D35" s="135" t="str">
        <f>IF($A35="","",VLOOKUP($A35,'Annex 2 EHV charges'!$D:$O,4,0))</f>
        <v/>
      </c>
      <c r="E35" s="140" t="str">
        <f>IFERROR(IF(VLOOKUP($A35,'Annex 2 EHV charges'!$D:$O,9,FALSE)=0,"",VLOOKUP($A35,'Annex 2 EHV charges'!$D:$O,9,FALSE)),"")</f>
        <v/>
      </c>
      <c r="F35" s="141" t="str">
        <f>IFERROR(IF(VLOOKUP($A35,'Annex 2 EHV charges'!$D:$O,10,FALSE)=0,"",VLOOKUP($A35,'Annex 2 EHV charges'!$D:$O,10,FALSE)),"")</f>
        <v/>
      </c>
      <c r="G35" s="142" t="str">
        <f>IFERROR(IF(VLOOKUP($A35,'Annex 2 EHV charges'!$D:$O,11,FALSE)=0,"",VLOOKUP($A35,'Annex 2 EHV charges'!$D:$O,11,FALSE)),"")</f>
        <v/>
      </c>
      <c r="H35" s="142" t="str">
        <f>IFERROR(IF(VLOOKUP($A35,'Annex 2 EHV charges'!$D:$O,12,FALSE)=0,"",VLOOKUP($A35,'Annex 2 EHV charges'!$D:$O,12,FALSE)),"")</f>
        <v/>
      </c>
    </row>
    <row r="36" spans="1:8" ht="33.75" customHeight="1" x14ac:dyDescent="0.2">
      <c r="A36" s="139" t="str">
        <f t="array" ref="A36">IFERROR(INDEX('Annex 2 EHV charges'!#REF!, MATCH(0, IF(ISBLANK('Annex 2 EHV charges'!#REF!),1, COUNTIF(A$4:$A35, 'Annex 2 EHV charges'!#REF!)), 0)),"")</f>
        <v/>
      </c>
      <c r="B36" s="137" t="str">
        <f>IF($A36="","",VLOOKUP($A36,'Annex 2 EHV charges'!$D:$O,2,0))</f>
        <v/>
      </c>
      <c r="C36" s="138" t="str">
        <f>IF($A36="","",VLOOKUP($A36,'Annex 2 EHV charges'!$D:$O,3,0))</f>
        <v/>
      </c>
      <c r="D36" s="135" t="str">
        <f>IF($A36="","",VLOOKUP($A36,'Annex 2 EHV charges'!$D:$O,4,0))</f>
        <v/>
      </c>
      <c r="E36" s="140" t="str">
        <f>IFERROR(IF(VLOOKUP($A36,'Annex 2 EHV charges'!$D:$O,9,FALSE)=0,"",VLOOKUP($A36,'Annex 2 EHV charges'!$D:$O,9,FALSE)),"")</f>
        <v/>
      </c>
      <c r="F36" s="141" t="str">
        <f>IFERROR(IF(VLOOKUP($A36,'Annex 2 EHV charges'!$D:$O,10,FALSE)=0,"",VLOOKUP($A36,'Annex 2 EHV charges'!$D:$O,10,FALSE)),"")</f>
        <v/>
      </c>
      <c r="G36" s="142" t="str">
        <f>IFERROR(IF(VLOOKUP($A36,'Annex 2 EHV charges'!$D:$O,11,FALSE)=0,"",VLOOKUP($A36,'Annex 2 EHV charges'!$D:$O,11,FALSE)),"")</f>
        <v/>
      </c>
      <c r="H36" s="142" t="str">
        <f>IFERROR(IF(VLOOKUP($A36,'Annex 2 EHV charges'!$D:$O,12,FALSE)=0,"",VLOOKUP($A36,'Annex 2 EHV charges'!$D:$O,12,FALSE)),"")</f>
        <v/>
      </c>
    </row>
    <row r="37" spans="1:8" ht="33.75" customHeight="1" x14ac:dyDescent="0.2">
      <c r="A37" s="139" t="str">
        <f t="array" ref="A37">IFERROR(INDEX('Annex 2 EHV charges'!#REF!, MATCH(0, IF(ISBLANK('Annex 2 EHV charges'!#REF!),1, COUNTIF(A$4:$A36, 'Annex 2 EHV charges'!#REF!)), 0)),"")</f>
        <v/>
      </c>
      <c r="B37" s="137" t="str">
        <f>IF($A37="","",VLOOKUP($A37,'Annex 2 EHV charges'!$D:$O,2,0))</f>
        <v/>
      </c>
      <c r="C37" s="138" t="str">
        <f>IF($A37="","",VLOOKUP($A37,'Annex 2 EHV charges'!$D:$O,3,0))</f>
        <v/>
      </c>
      <c r="D37" s="135" t="str">
        <f>IF($A37="","",VLOOKUP($A37,'Annex 2 EHV charges'!$D:$O,4,0))</f>
        <v/>
      </c>
      <c r="E37" s="140" t="str">
        <f>IFERROR(IF(VLOOKUP($A37,'Annex 2 EHV charges'!$D:$O,9,FALSE)=0,"",VLOOKUP($A37,'Annex 2 EHV charges'!$D:$O,9,FALSE)),"")</f>
        <v/>
      </c>
      <c r="F37" s="141" t="str">
        <f>IFERROR(IF(VLOOKUP($A37,'Annex 2 EHV charges'!$D:$O,10,FALSE)=0,"",VLOOKUP($A37,'Annex 2 EHV charges'!$D:$O,10,FALSE)),"")</f>
        <v/>
      </c>
      <c r="G37" s="142" t="str">
        <f>IFERROR(IF(VLOOKUP($A37,'Annex 2 EHV charges'!$D:$O,11,FALSE)=0,"",VLOOKUP($A37,'Annex 2 EHV charges'!$D:$O,11,FALSE)),"")</f>
        <v/>
      </c>
      <c r="H37" s="142" t="str">
        <f>IFERROR(IF(VLOOKUP($A37,'Annex 2 EHV charges'!$D:$O,12,FALSE)=0,"",VLOOKUP($A37,'Annex 2 EHV charges'!$D:$O,12,FALSE)),"")</f>
        <v/>
      </c>
    </row>
    <row r="38" spans="1:8" ht="33.75" customHeight="1" x14ac:dyDescent="0.2">
      <c r="A38" s="139" t="str">
        <f t="array" ref="A38">IFERROR(INDEX('Annex 2 EHV charges'!#REF!, MATCH(0, IF(ISBLANK('Annex 2 EHV charges'!#REF!),1, COUNTIF(A$4:$A37, 'Annex 2 EHV charges'!#REF!)), 0)),"")</f>
        <v/>
      </c>
      <c r="B38" s="137" t="str">
        <f>IF($A38="","",VLOOKUP($A38,'Annex 2 EHV charges'!$D:$O,2,0))</f>
        <v/>
      </c>
      <c r="C38" s="138" t="str">
        <f>IF($A38="","",VLOOKUP($A38,'Annex 2 EHV charges'!$D:$O,3,0))</f>
        <v/>
      </c>
      <c r="D38" s="135" t="str">
        <f>IF($A38="","",VLOOKUP($A38,'Annex 2 EHV charges'!$D:$O,4,0))</f>
        <v/>
      </c>
      <c r="E38" s="140" t="str">
        <f>IFERROR(IF(VLOOKUP($A38,'Annex 2 EHV charges'!$D:$O,9,FALSE)=0,"",VLOOKUP($A38,'Annex 2 EHV charges'!$D:$O,9,FALSE)),"")</f>
        <v/>
      </c>
      <c r="F38" s="141" t="str">
        <f>IFERROR(IF(VLOOKUP($A38,'Annex 2 EHV charges'!$D:$O,10,FALSE)=0,"",VLOOKUP($A38,'Annex 2 EHV charges'!$D:$O,10,FALSE)),"")</f>
        <v/>
      </c>
      <c r="G38" s="142" t="str">
        <f>IFERROR(IF(VLOOKUP($A38,'Annex 2 EHV charges'!$D:$O,11,FALSE)=0,"",VLOOKUP($A38,'Annex 2 EHV charges'!$D:$O,11,FALSE)),"")</f>
        <v/>
      </c>
      <c r="H38" s="142" t="str">
        <f>IFERROR(IF(VLOOKUP($A38,'Annex 2 EHV charges'!$D:$O,12,FALSE)=0,"",VLOOKUP($A38,'Annex 2 EHV charges'!$D:$O,12,FALSE)),"")</f>
        <v/>
      </c>
    </row>
    <row r="39" spans="1:8" ht="33.75" customHeight="1" x14ac:dyDescent="0.2">
      <c r="A39" s="139" t="str">
        <f t="array" ref="A39">IFERROR(INDEX('Annex 2 EHV charges'!#REF!, MATCH(0, IF(ISBLANK('Annex 2 EHV charges'!#REF!),1, COUNTIF(A$4:$A38, 'Annex 2 EHV charges'!#REF!)), 0)),"")</f>
        <v/>
      </c>
      <c r="B39" s="137" t="str">
        <f>IF($A39="","",VLOOKUP($A39,'Annex 2 EHV charges'!$D:$O,2,0))</f>
        <v/>
      </c>
      <c r="C39" s="138" t="str">
        <f>IF($A39="","",VLOOKUP($A39,'Annex 2 EHV charges'!$D:$O,3,0))</f>
        <v/>
      </c>
      <c r="D39" s="135" t="str">
        <f>IF($A39="","",VLOOKUP($A39,'Annex 2 EHV charges'!$D:$O,4,0))</f>
        <v/>
      </c>
      <c r="E39" s="140" t="str">
        <f>IFERROR(IF(VLOOKUP($A39,'Annex 2 EHV charges'!$D:$O,9,FALSE)=0,"",VLOOKUP($A39,'Annex 2 EHV charges'!$D:$O,9,FALSE)),"")</f>
        <v/>
      </c>
      <c r="F39" s="141" t="str">
        <f>IFERROR(IF(VLOOKUP($A39,'Annex 2 EHV charges'!$D:$O,10,FALSE)=0,"",VLOOKUP($A39,'Annex 2 EHV charges'!$D:$O,10,FALSE)),"")</f>
        <v/>
      </c>
      <c r="G39" s="142" t="str">
        <f>IFERROR(IF(VLOOKUP($A39,'Annex 2 EHV charges'!$D:$O,11,FALSE)=0,"",VLOOKUP($A39,'Annex 2 EHV charges'!$D:$O,11,FALSE)),"")</f>
        <v/>
      </c>
      <c r="H39" s="142" t="str">
        <f>IFERROR(IF(VLOOKUP($A39,'Annex 2 EHV charges'!$D:$O,12,FALSE)=0,"",VLOOKUP($A39,'Annex 2 EHV charges'!$D:$O,12,FALSE)),"")</f>
        <v/>
      </c>
    </row>
    <row r="40" spans="1:8" ht="33.75" customHeight="1" x14ac:dyDescent="0.2">
      <c r="A40" s="139" t="str">
        <f t="array" ref="A40">IFERROR(INDEX('Annex 2 EHV charges'!#REF!, MATCH(0, IF(ISBLANK('Annex 2 EHV charges'!#REF!),1, COUNTIF(A$4:$A39, 'Annex 2 EHV charges'!#REF!)), 0)),"")</f>
        <v/>
      </c>
      <c r="B40" s="137" t="str">
        <f>IF($A40="","",VLOOKUP($A40,'Annex 2 EHV charges'!$D:$O,2,0))</f>
        <v/>
      </c>
      <c r="C40" s="138" t="str">
        <f>IF($A40="","",VLOOKUP($A40,'Annex 2 EHV charges'!$D:$O,3,0))</f>
        <v/>
      </c>
      <c r="D40" s="135" t="str">
        <f>IF($A40="","",VLOOKUP($A40,'Annex 2 EHV charges'!$D:$O,4,0))</f>
        <v/>
      </c>
      <c r="E40" s="140" t="str">
        <f>IFERROR(IF(VLOOKUP($A40,'Annex 2 EHV charges'!$D:$O,9,FALSE)=0,"",VLOOKUP($A40,'Annex 2 EHV charges'!$D:$O,9,FALSE)),"")</f>
        <v/>
      </c>
      <c r="F40" s="141" t="str">
        <f>IFERROR(IF(VLOOKUP($A40,'Annex 2 EHV charges'!$D:$O,10,FALSE)=0,"",VLOOKUP($A40,'Annex 2 EHV charges'!$D:$O,10,FALSE)),"")</f>
        <v/>
      </c>
      <c r="G40" s="142" t="str">
        <f>IFERROR(IF(VLOOKUP($A40,'Annex 2 EHV charges'!$D:$O,11,FALSE)=0,"",VLOOKUP($A40,'Annex 2 EHV charges'!$D:$O,11,FALSE)),"")</f>
        <v/>
      </c>
      <c r="H40" s="142" t="str">
        <f>IFERROR(IF(VLOOKUP($A40,'Annex 2 EHV charges'!$D:$O,12,FALSE)=0,"",VLOOKUP($A40,'Annex 2 EHV charges'!$D:$O,12,FALSE)),"")</f>
        <v/>
      </c>
    </row>
    <row r="41" spans="1:8" ht="33.75" customHeight="1" x14ac:dyDescent="0.2">
      <c r="A41" s="139" t="str">
        <f t="array" ref="A41">IFERROR(INDEX('Annex 2 EHV charges'!#REF!, MATCH(0, IF(ISBLANK('Annex 2 EHV charges'!#REF!),1, COUNTIF(A$4:$A40, 'Annex 2 EHV charges'!#REF!)), 0)),"")</f>
        <v/>
      </c>
      <c r="B41" s="137" t="str">
        <f>IF($A41="","",VLOOKUP($A41,'Annex 2 EHV charges'!$D:$O,2,0))</f>
        <v/>
      </c>
      <c r="C41" s="138" t="str">
        <f>IF($A41="","",VLOOKUP($A41,'Annex 2 EHV charges'!$D:$O,3,0))</f>
        <v/>
      </c>
      <c r="D41" s="135" t="str">
        <f>IF($A41="","",VLOOKUP($A41,'Annex 2 EHV charges'!$D:$O,4,0))</f>
        <v/>
      </c>
      <c r="E41" s="140" t="str">
        <f>IFERROR(IF(VLOOKUP($A41,'Annex 2 EHV charges'!$D:$O,9,FALSE)=0,"",VLOOKUP($A41,'Annex 2 EHV charges'!$D:$O,9,FALSE)),"")</f>
        <v/>
      </c>
      <c r="F41" s="141" t="str">
        <f>IFERROR(IF(VLOOKUP($A41,'Annex 2 EHV charges'!$D:$O,10,FALSE)=0,"",VLOOKUP($A41,'Annex 2 EHV charges'!$D:$O,10,FALSE)),"")</f>
        <v/>
      </c>
      <c r="G41" s="142" t="str">
        <f>IFERROR(IF(VLOOKUP($A41,'Annex 2 EHV charges'!$D:$O,11,FALSE)=0,"",VLOOKUP($A41,'Annex 2 EHV charges'!$D:$O,11,FALSE)),"")</f>
        <v/>
      </c>
      <c r="H41" s="142" t="str">
        <f>IFERROR(IF(VLOOKUP($A41,'Annex 2 EHV charges'!$D:$O,12,FALSE)=0,"",VLOOKUP($A41,'Annex 2 EHV charges'!$D:$O,12,FALSE)),"")</f>
        <v/>
      </c>
    </row>
    <row r="42" spans="1:8" ht="33.75" customHeight="1" x14ac:dyDescent="0.2">
      <c r="A42" s="139" t="str">
        <f t="array" ref="A42">IFERROR(INDEX('Annex 2 EHV charges'!#REF!, MATCH(0, IF(ISBLANK('Annex 2 EHV charges'!#REF!),1, COUNTIF(A$4:$A41, 'Annex 2 EHV charges'!#REF!)), 0)),"")</f>
        <v/>
      </c>
      <c r="B42" s="137" t="str">
        <f>IF($A42="","",VLOOKUP($A42,'Annex 2 EHV charges'!$D:$O,2,0))</f>
        <v/>
      </c>
      <c r="C42" s="138" t="str">
        <f>IF($A42="","",VLOOKUP($A42,'Annex 2 EHV charges'!$D:$O,3,0))</f>
        <v/>
      </c>
      <c r="D42" s="135" t="str">
        <f>IF($A42="","",VLOOKUP($A42,'Annex 2 EHV charges'!$D:$O,4,0))</f>
        <v/>
      </c>
      <c r="E42" s="140" t="str">
        <f>IFERROR(IF(VLOOKUP($A42,'Annex 2 EHV charges'!$D:$O,9,FALSE)=0,"",VLOOKUP($A42,'Annex 2 EHV charges'!$D:$O,9,FALSE)),"")</f>
        <v/>
      </c>
      <c r="F42" s="141" t="str">
        <f>IFERROR(IF(VLOOKUP($A42,'Annex 2 EHV charges'!$D:$O,10,FALSE)=0,"",VLOOKUP($A42,'Annex 2 EHV charges'!$D:$O,10,FALSE)),"")</f>
        <v/>
      </c>
      <c r="G42" s="142" t="str">
        <f>IFERROR(IF(VLOOKUP($A42,'Annex 2 EHV charges'!$D:$O,11,FALSE)=0,"",VLOOKUP($A42,'Annex 2 EHV charges'!$D:$O,11,FALSE)),"")</f>
        <v/>
      </c>
      <c r="H42" s="142" t="str">
        <f>IFERROR(IF(VLOOKUP($A42,'Annex 2 EHV charges'!$D:$O,12,FALSE)=0,"",VLOOKUP($A42,'Annex 2 EHV charges'!$D:$O,12,FALSE)),"")</f>
        <v/>
      </c>
    </row>
    <row r="43" spans="1:8" ht="33.75" customHeight="1" x14ac:dyDescent="0.2">
      <c r="A43" s="139" t="str">
        <f t="array" ref="A43">IFERROR(INDEX('Annex 2 EHV charges'!#REF!, MATCH(0, IF(ISBLANK('Annex 2 EHV charges'!#REF!),1, COUNTIF(A$4:$A42, 'Annex 2 EHV charges'!#REF!)), 0)),"")</f>
        <v/>
      </c>
      <c r="B43" s="137" t="str">
        <f>IF($A43="","",VLOOKUP($A43,'Annex 2 EHV charges'!$D:$O,2,0))</f>
        <v/>
      </c>
      <c r="C43" s="138" t="str">
        <f>IF($A43="","",VLOOKUP($A43,'Annex 2 EHV charges'!$D:$O,3,0))</f>
        <v/>
      </c>
      <c r="D43" s="135" t="str">
        <f>IF($A43="","",VLOOKUP($A43,'Annex 2 EHV charges'!$D:$O,4,0))</f>
        <v/>
      </c>
      <c r="E43" s="140" t="str">
        <f>IFERROR(IF(VLOOKUP($A43,'Annex 2 EHV charges'!$D:$O,9,FALSE)=0,"",VLOOKUP($A43,'Annex 2 EHV charges'!$D:$O,9,FALSE)),"")</f>
        <v/>
      </c>
      <c r="F43" s="141" t="str">
        <f>IFERROR(IF(VLOOKUP($A43,'Annex 2 EHV charges'!$D:$O,10,FALSE)=0,"",VLOOKUP($A43,'Annex 2 EHV charges'!$D:$O,10,FALSE)),"")</f>
        <v/>
      </c>
      <c r="G43" s="142" t="str">
        <f>IFERROR(IF(VLOOKUP($A43,'Annex 2 EHV charges'!$D:$O,11,FALSE)=0,"",VLOOKUP($A43,'Annex 2 EHV charges'!$D:$O,11,FALSE)),"")</f>
        <v/>
      </c>
      <c r="H43" s="142" t="str">
        <f>IFERROR(IF(VLOOKUP($A43,'Annex 2 EHV charges'!$D:$O,12,FALSE)=0,"",VLOOKUP($A43,'Annex 2 EHV charges'!$D:$O,12,FALSE)),"")</f>
        <v/>
      </c>
    </row>
    <row r="44" spans="1:8" ht="33.75" customHeight="1" x14ac:dyDescent="0.2">
      <c r="A44" s="139" t="str">
        <f t="array" ref="A44">IFERROR(INDEX('Annex 2 EHV charges'!#REF!, MATCH(0, IF(ISBLANK('Annex 2 EHV charges'!#REF!),1, COUNTIF(A$4:$A43, 'Annex 2 EHV charges'!#REF!)), 0)),"")</f>
        <v/>
      </c>
      <c r="B44" s="137" t="str">
        <f>IF($A44="","",VLOOKUP($A44,'Annex 2 EHV charges'!$D:$O,2,0))</f>
        <v/>
      </c>
      <c r="C44" s="138" t="str">
        <f>IF($A44="","",VLOOKUP($A44,'Annex 2 EHV charges'!$D:$O,3,0))</f>
        <v/>
      </c>
      <c r="D44" s="135" t="str">
        <f>IF($A44="","",VLOOKUP($A44,'Annex 2 EHV charges'!$D:$O,4,0))</f>
        <v/>
      </c>
      <c r="E44" s="140" t="str">
        <f>IFERROR(IF(VLOOKUP($A44,'Annex 2 EHV charges'!$D:$O,9,FALSE)=0,"",VLOOKUP($A44,'Annex 2 EHV charges'!$D:$O,9,FALSE)),"")</f>
        <v/>
      </c>
      <c r="F44" s="141" t="str">
        <f>IFERROR(IF(VLOOKUP($A44,'Annex 2 EHV charges'!$D:$O,10,FALSE)=0,"",VLOOKUP($A44,'Annex 2 EHV charges'!$D:$O,10,FALSE)),"")</f>
        <v/>
      </c>
      <c r="G44" s="142" t="str">
        <f>IFERROR(IF(VLOOKUP($A44,'Annex 2 EHV charges'!$D:$O,11,FALSE)=0,"",VLOOKUP($A44,'Annex 2 EHV charges'!$D:$O,11,FALSE)),"")</f>
        <v/>
      </c>
      <c r="H44" s="142" t="str">
        <f>IFERROR(IF(VLOOKUP($A44,'Annex 2 EHV charges'!$D:$O,12,FALSE)=0,"",VLOOKUP($A44,'Annex 2 EHV charges'!$D:$O,12,FALSE)),"")</f>
        <v/>
      </c>
    </row>
    <row r="45" spans="1:8" ht="33.75" customHeight="1" x14ac:dyDescent="0.2">
      <c r="A45" s="139" t="str">
        <f t="array" ref="A45">IFERROR(INDEX('Annex 2 EHV charges'!#REF!, MATCH(0, IF(ISBLANK('Annex 2 EHV charges'!#REF!),1, COUNTIF(A$4:$A44, 'Annex 2 EHV charges'!#REF!)), 0)),"")</f>
        <v/>
      </c>
      <c r="B45" s="137" t="str">
        <f>IF($A45="","",VLOOKUP($A45,'Annex 2 EHV charges'!$D:$O,2,0))</f>
        <v/>
      </c>
      <c r="C45" s="138" t="str">
        <f>IF($A45="","",VLOOKUP($A45,'Annex 2 EHV charges'!$D:$O,3,0))</f>
        <v/>
      </c>
      <c r="D45" s="135" t="str">
        <f>IF($A45="","",VLOOKUP($A45,'Annex 2 EHV charges'!$D:$O,4,0))</f>
        <v/>
      </c>
      <c r="E45" s="140" t="str">
        <f>IFERROR(IF(VLOOKUP($A45,'Annex 2 EHV charges'!$D:$O,9,FALSE)=0,"",VLOOKUP($A45,'Annex 2 EHV charges'!$D:$O,9,FALSE)),"")</f>
        <v/>
      </c>
      <c r="F45" s="141" t="str">
        <f>IFERROR(IF(VLOOKUP($A45,'Annex 2 EHV charges'!$D:$O,10,FALSE)=0,"",VLOOKUP($A45,'Annex 2 EHV charges'!$D:$O,10,FALSE)),"")</f>
        <v/>
      </c>
      <c r="G45" s="142" t="str">
        <f>IFERROR(IF(VLOOKUP($A45,'Annex 2 EHV charges'!$D:$O,11,FALSE)=0,"",VLOOKUP($A45,'Annex 2 EHV charges'!$D:$O,11,FALSE)),"")</f>
        <v/>
      </c>
      <c r="H45" s="142" t="str">
        <f>IFERROR(IF(VLOOKUP($A45,'Annex 2 EHV charges'!$D:$O,12,FALSE)=0,"",VLOOKUP($A45,'Annex 2 EHV charges'!$D:$O,12,FALSE)),"")</f>
        <v/>
      </c>
    </row>
    <row r="46" spans="1:8" ht="33.75" customHeight="1" x14ac:dyDescent="0.2">
      <c r="A46" s="139" t="str">
        <f t="array" ref="A46">IFERROR(INDEX('Annex 2 EHV charges'!#REF!, MATCH(0, IF(ISBLANK('Annex 2 EHV charges'!#REF!),1, COUNTIF(A$4:$A45, 'Annex 2 EHV charges'!#REF!)), 0)),"")</f>
        <v/>
      </c>
      <c r="B46" s="137" t="str">
        <f>IF($A46="","",VLOOKUP($A46,'Annex 2 EHV charges'!$D:$O,2,0))</f>
        <v/>
      </c>
      <c r="C46" s="138" t="str">
        <f>IF($A46="","",VLOOKUP($A46,'Annex 2 EHV charges'!$D:$O,3,0))</f>
        <v/>
      </c>
      <c r="D46" s="135" t="str">
        <f>IF($A46="","",VLOOKUP($A46,'Annex 2 EHV charges'!$D:$O,4,0))</f>
        <v/>
      </c>
      <c r="E46" s="140" t="str">
        <f>IFERROR(IF(VLOOKUP($A46,'Annex 2 EHV charges'!$D:$O,9,FALSE)=0,"",VLOOKUP($A46,'Annex 2 EHV charges'!$D:$O,9,FALSE)),"")</f>
        <v/>
      </c>
      <c r="F46" s="141" t="str">
        <f>IFERROR(IF(VLOOKUP($A46,'Annex 2 EHV charges'!$D:$O,10,FALSE)=0,"",VLOOKUP($A46,'Annex 2 EHV charges'!$D:$O,10,FALSE)),"")</f>
        <v/>
      </c>
      <c r="G46" s="142" t="str">
        <f>IFERROR(IF(VLOOKUP($A46,'Annex 2 EHV charges'!$D:$O,11,FALSE)=0,"",VLOOKUP($A46,'Annex 2 EHV charges'!$D:$O,11,FALSE)),"")</f>
        <v/>
      </c>
      <c r="H46" s="142" t="str">
        <f>IFERROR(IF(VLOOKUP($A46,'Annex 2 EHV charges'!$D:$O,12,FALSE)=0,"",VLOOKUP($A46,'Annex 2 EHV charges'!$D:$O,12,FALSE)),"")</f>
        <v/>
      </c>
    </row>
    <row r="47" spans="1:8" ht="33.75" customHeight="1" x14ac:dyDescent="0.2">
      <c r="A47" s="139" t="str">
        <f t="array" ref="A47">IFERROR(INDEX('Annex 2 EHV charges'!#REF!, MATCH(0, IF(ISBLANK('Annex 2 EHV charges'!#REF!),1, COUNTIF(A$4:$A46, 'Annex 2 EHV charges'!#REF!)), 0)),"")</f>
        <v/>
      </c>
      <c r="B47" s="137" t="str">
        <f>IF($A47="","",VLOOKUP($A47,'Annex 2 EHV charges'!$D:$O,2,0))</f>
        <v/>
      </c>
      <c r="C47" s="138" t="str">
        <f>IF($A47="","",VLOOKUP($A47,'Annex 2 EHV charges'!$D:$O,3,0))</f>
        <v/>
      </c>
      <c r="D47" s="135" t="str">
        <f>IF($A47="","",VLOOKUP($A47,'Annex 2 EHV charges'!$D:$O,4,0))</f>
        <v/>
      </c>
      <c r="E47" s="140" t="str">
        <f>IFERROR(IF(VLOOKUP($A47,'Annex 2 EHV charges'!$D:$O,9,FALSE)=0,"",VLOOKUP($A47,'Annex 2 EHV charges'!$D:$O,9,FALSE)),"")</f>
        <v/>
      </c>
      <c r="F47" s="141" t="str">
        <f>IFERROR(IF(VLOOKUP($A47,'Annex 2 EHV charges'!$D:$O,10,FALSE)=0,"",VLOOKUP($A47,'Annex 2 EHV charges'!$D:$O,10,FALSE)),"")</f>
        <v/>
      </c>
      <c r="G47" s="142" t="str">
        <f>IFERROR(IF(VLOOKUP($A47,'Annex 2 EHV charges'!$D:$O,11,FALSE)=0,"",VLOOKUP($A47,'Annex 2 EHV charges'!$D:$O,11,FALSE)),"")</f>
        <v/>
      </c>
      <c r="H47" s="142" t="str">
        <f>IFERROR(IF(VLOOKUP($A47,'Annex 2 EHV charges'!$D:$O,12,FALSE)=0,"",VLOOKUP($A47,'Annex 2 EHV charges'!$D:$O,12,FALSE)),"")</f>
        <v/>
      </c>
    </row>
    <row r="48" spans="1:8" ht="33.75" customHeight="1" x14ac:dyDescent="0.2">
      <c r="A48" s="139" t="str">
        <f t="array" ref="A48">IFERROR(INDEX('Annex 2 EHV charges'!#REF!, MATCH(0, IF(ISBLANK('Annex 2 EHV charges'!#REF!),1, COUNTIF(A$4:$A47, 'Annex 2 EHV charges'!#REF!)), 0)),"")</f>
        <v/>
      </c>
      <c r="B48" s="137" t="str">
        <f>IF($A48="","",VLOOKUP($A48,'Annex 2 EHV charges'!$D:$O,2,0))</f>
        <v/>
      </c>
      <c r="C48" s="138" t="str">
        <f>IF($A48="","",VLOOKUP($A48,'Annex 2 EHV charges'!$D:$O,3,0))</f>
        <v/>
      </c>
      <c r="D48" s="135" t="str">
        <f>IF($A48="","",VLOOKUP($A48,'Annex 2 EHV charges'!$D:$O,4,0))</f>
        <v/>
      </c>
      <c r="E48" s="140" t="str">
        <f>IFERROR(IF(VLOOKUP($A48,'Annex 2 EHV charges'!$D:$O,9,FALSE)=0,"",VLOOKUP($A48,'Annex 2 EHV charges'!$D:$O,9,FALSE)),"")</f>
        <v/>
      </c>
      <c r="F48" s="141" t="str">
        <f>IFERROR(IF(VLOOKUP($A48,'Annex 2 EHV charges'!$D:$O,10,FALSE)=0,"",VLOOKUP($A48,'Annex 2 EHV charges'!$D:$O,10,FALSE)),"")</f>
        <v/>
      </c>
      <c r="G48" s="142" t="str">
        <f>IFERROR(IF(VLOOKUP($A48,'Annex 2 EHV charges'!$D:$O,11,FALSE)=0,"",VLOOKUP($A48,'Annex 2 EHV charges'!$D:$O,11,FALSE)),"")</f>
        <v/>
      </c>
      <c r="H48" s="142" t="str">
        <f>IFERROR(IF(VLOOKUP($A48,'Annex 2 EHV charges'!$D:$O,12,FALSE)=0,"",VLOOKUP($A48,'Annex 2 EHV charges'!$D:$O,12,FALSE)),"")</f>
        <v/>
      </c>
    </row>
    <row r="49" spans="1:8" ht="33.75" customHeight="1" x14ac:dyDescent="0.2">
      <c r="A49" s="139" t="str">
        <f t="array" ref="A49">IFERROR(INDEX('Annex 2 EHV charges'!#REF!, MATCH(0, IF(ISBLANK('Annex 2 EHV charges'!#REF!),1, COUNTIF(A$4:$A48, 'Annex 2 EHV charges'!#REF!)), 0)),"")</f>
        <v/>
      </c>
      <c r="B49" s="137" t="str">
        <f>IF($A49="","",VLOOKUP($A49,'Annex 2 EHV charges'!$D:$O,2,0))</f>
        <v/>
      </c>
      <c r="C49" s="138" t="str">
        <f>IF($A49="","",VLOOKUP($A49,'Annex 2 EHV charges'!$D:$O,3,0))</f>
        <v/>
      </c>
      <c r="D49" s="135" t="str">
        <f>IF($A49="","",VLOOKUP($A49,'Annex 2 EHV charges'!$D:$O,4,0))</f>
        <v/>
      </c>
      <c r="E49" s="140" t="str">
        <f>IFERROR(IF(VLOOKUP($A49,'Annex 2 EHV charges'!$D:$O,9,FALSE)=0,"",VLOOKUP($A49,'Annex 2 EHV charges'!$D:$O,9,FALSE)),"")</f>
        <v/>
      </c>
      <c r="F49" s="141" t="str">
        <f>IFERROR(IF(VLOOKUP($A49,'Annex 2 EHV charges'!$D:$O,10,FALSE)=0,"",VLOOKUP($A49,'Annex 2 EHV charges'!$D:$O,10,FALSE)),"")</f>
        <v/>
      </c>
      <c r="G49" s="142" t="str">
        <f>IFERROR(IF(VLOOKUP($A49,'Annex 2 EHV charges'!$D:$O,11,FALSE)=0,"",VLOOKUP($A49,'Annex 2 EHV charges'!$D:$O,11,FALSE)),"")</f>
        <v/>
      </c>
      <c r="H49" s="142" t="str">
        <f>IFERROR(IF(VLOOKUP($A49,'Annex 2 EHV charges'!$D:$O,12,FALSE)=0,"",VLOOKUP($A49,'Annex 2 EHV charges'!$D:$O,12,FALSE)),"")</f>
        <v/>
      </c>
    </row>
    <row r="50" spans="1:8" ht="33.75" customHeight="1" x14ac:dyDescent="0.2">
      <c r="A50" s="139" t="str">
        <f t="array" ref="A50">IFERROR(INDEX('Annex 2 EHV charges'!#REF!, MATCH(0, IF(ISBLANK('Annex 2 EHV charges'!#REF!),1, COUNTIF(A$4:$A49, 'Annex 2 EHV charges'!#REF!)), 0)),"")</f>
        <v/>
      </c>
      <c r="B50" s="137" t="str">
        <f>IF($A50="","",VLOOKUP($A50,'Annex 2 EHV charges'!$D:$O,2,0))</f>
        <v/>
      </c>
      <c r="C50" s="138" t="str">
        <f>IF($A50="","",VLOOKUP($A50,'Annex 2 EHV charges'!$D:$O,3,0))</f>
        <v/>
      </c>
      <c r="D50" s="135" t="str">
        <f>IF($A50="","",VLOOKUP($A50,'Annex 2 EHV charges'!$D:$O,4,0))</f>
        <v/>
      </c>
      <c r="E50" s="140" t="str">
        <f>IFERROR(IF(VLOOKUP($A50,'Annex 2 EHV charges'!$D:$O,9,FALSE)=0,"",VLOOKUP($A50,'Annex 2 EHV charges'!$D:$O,9,FALSE)),"")</f>
        <v/>
      </c>
      <c r="F50" s="141" t="str">
        <f>IFERROR(IF(VLOOKUP($A50,'Annex 2 EHV charges'!$D:$O,10,FALSE)=0,"",VLOOKUP($A50,'Annex 2 EHV charges'!$D:$O,10,FALSE)),"")</f>
        <v/>
      </c>
      <c r="G50" s="142" t="str">
        <f>IFERROR(IF(VLOOKUP($A50,'Annex 2 EHV charges'!$D:$O,11,FALSE)=0,"",VLOOKUP($A50,'Annex 2 EHV charges'!$D:$O,11,FALSE)),"")</f>
        <v/>
      </c>
      <c r="H50" s="142" t="str">
        <f>IFERROR(IF(VLOOKUP($A50,'Annex 2 EHV charges'!$D:$O,12,FALSE)=0,"",VLOOKUP($A50,'Annex 2 EHV charges'!$D:$O,12,FALSE)),"")</f>
        <v/>
      </c>
    </row>
    <row r="51" spans="1:8" ht="33.75" customHeight="1" x14ac:dyDescent="0.2">
      <c r="A51" s="139" t="str">
        <f t="array" ref="A51">IFERROR(INDEX('Annex 2 EHV charges'!#REF!, MATCH(0, IF(ISBLANK('Annex 2 EHV charges'!#REF!),1, COUNTIF(A$4:$A50, 'Annex 2 EHV charges'!#REF!)), 0)),"")</f>
        <v/>
      </c>
      <c r="B51" s="137" t="str">
        <f>IF($A51="","",VLOOKUP($A51,'Annex 2 EHV charges'!$D:$O,2,0))</f>
        <v/>
      </c>
      <c r="C51" s="138" t="str">
        <f>IF($A51="","",VLOOKUP($A51,'Annex 2 EHV charges'!$D:$O,3,0))</f>
        <v/>
      </c>
      <c r="D51" s="135" t="str">
        <f>IF($A51="","",VLOOKUP($A51,'Annex 2 EHV charges'!$D:$O,4,0))</f>
        <v/>
      </c>
      <c r="E51" s="140" t="str">
        <f>IFERROR(IF(VLOOKUP($A51,'Annex 2 EHV charges'!$D:$O,9,FALSE)=0,"",VLOOKUP($A51,'Annex 2 EHV charges'!$D:$O,9,FALSE)),"")</f>
        <v/>
      </c>
      <c r="F51" s="141" t="str">
        <f>IFERROR(IF(VLOOKUP($A51,'Annex 2 EHV charges'!$D:$O,10,FALSE)=0,"",VLOOKUP($A51,'Annex 2 EHV charges'!$D:$O,10,FALSE)),"")</f>
        <v/>
      </c>
      <c r="G51" s="142" t="str">
        <f>IFERROR(IF(VLOOKUP($A51,'Annex 2 EHV charges'!$D:$O,11,FALSE)=0,"",VLOOKUP($A51,'Annex 2 EHV charges'!$D:$O,11,FALSE)),"")</f>
        <v/>
      </c>
      <c r="H51" s="142" t="str">
        <f>IFERROR(IF(VLOOKUP($A51,'Annex 2 EHV charges'!$D:$O,12,FALSE)=0,"",VLOOKUP($A51,'Annex 2 EHV charges'!$D:$O,12,FALSE)),"")</f>
        <v/>
      </c>
    </row>
    <row r="52" spans="1:8" ht="33.75" customHeight="1" x14ac:dyDescent="0.2">
      <c r="A52" s="139" t="str">
        <f t="array" ref="A52">IFERROR(INDEX('Annex 2 EHV charges'!#REF!, MATCH(0, IF(ISBLANK('Annex 2 EHV charges'!#REF!),1, COUNTIF(A$4:$A51, 'Annex 2 EHV charges'!#REF!)), 0)),"")</f>
        <v/>
      </c>
      <c r="B52" s="137" t="str">
        <f>IF($A52="","",VLOOKUP($A52,'Annex 2 EHV charges'!$D:$O,2,0))</f>
        <v/>
      </c>
      <c r="C52" s="138" t="str">
        <f>IF($A52="","",VLOOKUP($A52,'Annex 2 EHV charges'!$D:$O,3,0))</f>
        <v/>
      </c>
      <c r="D52" s="135" t="str">
        <f>IF($A52="","",VLOOKUP($A52,'Annex 2 EHV charges'!$D:$O,4,0))</f>
        <v/>
      </c>
      <c r="E52" s="140" t="str">
        <f>IFERROR(IF(VLOOKUP($A52,'Annex 2 EHV charges'!$D:$O,9,FALSE)=0,"",VLOOKUP($A52,'Annex 2 EHV charges'!$D:$O,9,FALSE)),"")</f>
        <v/>
      </c>
      <c r="F52" s="141" t="str">
        <f>IFERROR(IF(VLOOKUP($A52,'Annex 2 EHV charges'!$D:$O,10,FALSE)=0,"",VLOOKUP($A52,'Annex 2 EHV charges'!$D:$O,10,FALSE)),"")</f>
        <v/>
      </c>
      <c r="G52" s="142" t="str">
        <f>IFERROR(IF(VLOOKUP($A52,'Annex 2 EHV charges'!$D:$O,11,FALSE)=0,"",VLOOKUP($A52,'Annex 2 EHV charges'!$D:$O,11,FALSE)),"")</f>
        <v/>
      </c>
      <c r="H52" s="142" t="str">
        <f>IFERROR(IF(VLOOKUP($A52,'Annex 2 EHV charges'!$D:$O,12,FALSE)=0,"",VLOOKUP($A52,'Annex 2 EHV charges'!$D:$O,12,FALSE)),"")</f>
        <v/>
      </c>
    </row>
    <row r="53" spans="1:8" ht="33.75" customHeight="1" x14ac:dyDescent="0.2">
      <c r="A53" s="139" t="str">
        <f t="array" ref="A53">IFERROR(INDEX('Annex 2 EHV charges'!#REF!, MATCH(0, IF(ISBLANK('Annex 2 EHV charges'!#REF!),1, COUNTIF(A$4:$A52, 'Annex 2 EHV charges'!#REF!)), 0)),"")</f>
        <v/>
      </c>
      <c r="B53" s="137" t="str">
        <f>IF($A53="","",VLOOKUP($A53,'Annex 2 EHV charges'!$D:$O,2,0))</f>
        <v/>
      </c>
      <c r="C53" s="138" t="str">
        <f>IF($A53="","",VLOOKUP($A53,'Annex 2 EHV charges'!$D:$O,3,0))</f>
        <v/>
      </c>
      <c r="D53" s="135" t="str">
        <f>IF($A53="","",VLOOKUP($A53,'Annex 2 EHV charges'!$D:$O,4,0))</f>
        <v/>
      </c>
      <c r="E53" s="140" t="str">
        <f>IFERROR(IF(VLOOKUP($A53,'Annex 2 EHV charges'!$D:$O,9,FALSE)=0,"",VLOOKUP($A53,'Annex 2 EHV charges'!$D:$O,9,FALSE)),"")</f>
        <v/>
      </c>
      <c r="F53" s="141" t="str">
        <f>IFERROR(IF(VLOOKUP($A53,'Annex 2 EHV charges'!$D:$O,10,FALSE)=0,"",VLOOKUP($A53,'Annex 2 EHV charges'!$D:$O,10,FALSE)),"")</f>
        <v/>
      </c>
      <c r="G53" s="142" t="str">
        <f>IFERROR(IF(VLOOKUP($A53,'Annex 2 EHV charges'!$D:$O,11,FALSE)=0,"",VLOOKUP($A53,'Annex 2 EHV charges'!$D:$O,11,FALSE)),"")</f>
        <v/>
      </c>
      <c r="H53" s="142" t="str">
        <f>IFERROR(IF(VLOOKUP($A53,'Annex 2 EHV charges'!$D:$O,12,FALSE)=0,"",VLOOKUP($A53,'Annex 2 EHV charges'!$D:$O,12,FALSE)),"")</f>
        <v/>
      </c>
    </row>
    <row r="54" spans="1:8" ht="33.75" customHeight="1" x14ac:dyDescent="0.2">
      <c r="A54" s="139" t="str">
        <f t="array" ref="A54">IFERROR(INDEX('Annex 2 EHV charges'!#REF!, MATCH(0, IF(ISBLANK('Annex 2 EHV charges'!#REF!),1, COUNTIF(A$4:$A53, 'Annex 2 EHV charges'!#REF!)), 0)),"")</f>
        <v/>
      </c>
      <c r="B54" s="137" t="str">
        <f>IF($A54="","",VLOOKUP($A54,'Annex 2 EHV charges'!$D:$O,2,0))</f>
        <v/>
      </c>
      <c r="C54" s="138" t="str">
        <f>IF($A54="","",VLOOKUP($A54,'Annex 2 EHV charges'!$D:$O,3,0))</f>
        <v/>
      </c>
      <c r="D54" s="135" t="str">
        <f>IF($A54="","",VLOOKUP($A54,'Annex 2 EHV charges'!$D:$O,4,0))</f>
        <v/>
      </c>
      <c r="E54" s="140" t="str">
        <f>IFERROR(IF(VLOOKUP($A54,'Annex 2 EHV charges'!$D:$O,9,FALSE)=0,"",VLOOKUP($A54,'Annex 2 EHV charges'!$D:$O,9,FALSE)),"")</f>
        <v/>
      </c>
      <c r="F54" s="141" t="str">
        <f>IFERROR(IF(VLOOKUP($A54,'Annex 2 EHV charges'!$D:$O,10,FALSE)=0,"",VLOOKUP($A54,'Annex 2 EHV charges'!$D:$O,10,FALSE)),"")</f>
        <v/>
      </c>
      <c r="G54" s="142" t="str">
        <f>IFERROR(IF(VLOOKUP($A54,'Annex 2 EHV charges'!$D:$O,11,FALSE)=0,"",VLOOKUP($A54,'Annex 2 EHV charges'!$D:$O,11,FALSE)),"")</f>
        <v/>
      </c>
      <c r="H54" s="142" t="str">
        <f>IFERROR(IF(VLOOKUP($A54,'Annex 2 EHV charges'!$D:$O,12,FALSE)=0,"",VLOOKUP($A54,'Annex 2 EHV charges'!$D:$O,12,FALSE)),"")</f>
        <v/>
      </c>
    </row>
    <row r="55" spans="1:8" ht="33.75" customHeight="1" x14ac:dyDescent="0.2">
      <c r="A55" s="139" t="str">
        <f t="array" ref="A55">IFERROR(INDEX('Annex 2 EHV charges'!#REF!, MATCH(0, IF(ISBLANK('Annex 2 EHV charges'!#REF!),1, COUNTIF(A$4:$A54, 'Annex 2 EHV charges'!#REF!)), 0)),"")</f>
        <v/>
      </c>
      <c r="B55" s="137" t="str">
        <f>IF($A55="","",VLOOKUP($A55,'Annex 2 EHV charges'!$D:$O,2,0))</f>
        <v/>
      </c>
      <c r="C55" s="138" t="str">
        <f>IF($A55="","",VLOOKUP($A55,'Annex 2 EHV charges'!$D:$O,3,0))</f>
        <v/>
      </c>
      <c r="D55" s="135" t="str">
        <f>IF($A55="","",VLOOKUP($A55,'Annex 2 EHV charges'!$D:$O,4,0))</f>
        <v/>
      </c>
      <c r="E55" s="140" t="str">
        <f>IFERROR(IF(VLOOKUP($A55,'Annex 2 EHV charges'!$D:$O,9,FALSE)=0,"",VLOOKUP($A55,'Annex 2 EHV charges'!$D:$O,9,FALSE)),"")</f>
        <v/>
      </c>
      <c r="F55" s="141" t="str">
        <f>IFERROR(IF(VLOOKUP($A55,'Annex 2 EHV charges'!$D:$O,10,FALSE)=0,"",VLOOKUP($A55,'Annex 2 EHV charges'!$D:$O,10,FALSE)),"")</f>
        <v/>
      </c>
      <c r="G55" s="142" t="str">
        <f>IFERROR(IF(VLOOKUP($A55,'Annex 2 EHV charges'!$D:$O,11,FALSE)=0,"",VLOOKUP($A55,'Annex 2 EHV charges'!$D:$O,11,FALSE)),"")</f>
        <v/>
      </c>
      <c r="H55" s="142" t="str">
        <f>IFERROR(IF(VLOOKUP($A55,'Annex 2 EHV charges'!$D:$O,12,FALSE)=0,"",VLOOKUP($A55,'Annex 2 EHV charges'!$D:$O,12,FALSE)),"")</f>
        <v/>
      </c>
    </row>
    <row r="56" spans="1:8" ht="33.75" customHeight="1" x14ac:dyDescent="0.2">
      <c r="A56" s="139" t="str">
        <f t="array" ref="A56">IFERROR(INDEX('Annex 2 EHV charges'!#REF!, MATCH(0, IF(ISBLANK('Annex 2 EHV charges'!#REF!),1, COUNTIF(A$4:$A55, 'Annex 2 EHV charges'!#REF!)), 0)),"")</f>
        <v/>
      </c>
      <c r="B56" s="137" t="str">
        <f>IF($A56="","",VLOOKUP($A56,'Annex 2 EHV charges'!$D:$O,2,0))</f>
        <v/>
      </c>
      <c r="C56" s="138" t="str">
        <f>IF($A56="","",VLOOKUP($A56,'Annex 2 EHV charges'!$D:$O,3,0))</f>
        <v/>
      </c>
      <c r="D56" s="135" t="str">
        <f>IF($A56="","",VLOOKUP($A56,'Annex 2 EHV charges'!$D:$O,4,0))</f>
        <v/>
      </c>
      <c r="E56" s="140" t="str">
        <f>IFERROR(IF(VLOOKUP($A56,'Annex 2 EHV charges'!$D:$O,9,FALSE)=0,"",VLOOKUP($A56,'Annex 2 EHV charges'!$D:$O,9,FALSE)),"")</f>
        <v/>
      </c>
      <c r="F56" s="141" t="str">
        <f>IFERROR(IF(VLOOKUP($A56,'Annex 2 EHV charges'!$D:$O,10,FALSE)=0,"",VLOOKUP($A56,'Annex 2 EHV charges'!$D:$O,10,FALSE)),"")</f>
        <v/>
      </c>
      <c r="G56" s="142" t="str">
        <f>IFERROR(IF(VLOOKUP($A56,'Annex 2 EHV charges'!$D:$O,11,FALSE)=0,"",VLOOKUP($A56,'Annex 2 EHV charges'!$D:$O,11,FALSE)),"")</f>
        <v/>
      </c>
      <c r="H56" s="142" t="str">
        <f>IFERROR(IF(VLOOKUP($A56,'Annex 2 EHV charges'!$D:$O,12,FALSE)=0,"",VLOOKUP($A56,'Annex 2 EHV charges'!$D:$O,12,FALSE)),"")</f>
        <v/>
      </c>
    </row>
    <row r="57" spans="1:8" ht="33.75" customHeight="1" x14ac:dyDescent="0.2">
      <c r="A57" s="139" t="str">
        <f t="array" ref="A57">IFERROR(INDEX('Annex 2 EHV charges'!#REF!, MATCH(0, IF(ISBLANK('Annex 2 EHV charges'!#REF!),1, COUNTIF(A$4:$A56, 'Annex 2 EHV charges'!#REF!)), 0)),"")</f>
        <v/>
      </c>
      <c r="B57" s="137" t="str">
        <f>IF($A57="","",VLOOKUP($A57,'Annex 2 EHV charges'!$D:$O,2,0))</f>
        <v/>
      </c>
      <c r="C57" s="138" t="str">
        <f>IF($A57="","",VLOOKUP($A57,'Annex 2 EHV charges'!$D:$O,3,0))</f>
        <v/>
      </c>
      <c r="D57" s="135" t="str">
        <f>IF($A57="","",VLOOKUP($A57,'Annex 2 EHV charges'!$D:$O,4,0))</f>
        <v/>
      </c>
      <c r="E57" s="140" t="str">
        <f>IFERROR(IF(VLOOKUP($A57,'Annex 2 EHV charges'!$D:$O,9,FALSE)=0,"",VLOOKUP($A57,'Annex 2 EHV charges'!$D:$O,9,FALSE)),"")</f>
        <v/>
      </c>
      <c r="F57" s="141" t="str">
        <f>IFERROR(IF(VLOOKUP($A57,'Annex 2 EHV charges'!$D:$O,10,FALSE)=0,"",VLOOKUP($A57,'Annex 2 EHV charges'!$D:$O,10,FALSE)),"")</f>
        <v/>
      </c>
      <c r="G57" s="142" t="str">
        <f>IFERROR(IF(VLOOKUP($A57,'Annex 2 EHV charges'!$D:$O,11,FALSE)=0,"",VLOOKUP($A57,'Annex 2 EHV charges'!$D:$O,11,FALSE)),"")</f>
        <v/>
      </c>
      <c r="H57" s="142" t="str">
        <f>IFERROR(IF(VLOOKUP($A57,'Annex 2 EHV charges'!$D:$O,12,FALSE)=0,"",VLOOKUP($A57,'Annex 2 EHV charges'!$D:$O,12,FALSE)),"")</f>
        <v/>
      </c>
    </row>
    <row r="58" spans="1:8" ht="33.75" customHeight="1" x14ac:dyDescent="0.2">
      <c r="A58" s="139" t="str">
        <f t="array" ref="A58">IFERROR(INDEX('Annex 2 EHV charges'!#REF!, MATCH(0, IF(ISBLANK('Annex 2 EHV charges'!#REF!),1, COUNTIF(A$4:$A57, 'Annex 2 EHV charges'!#REF!)), 0)),"")</f>
        <v/>
      </c>
      <c r="B58" s="137" t="str">
        <f>IF($A58="","",VLOOKUP($A58,'Annex 2 EHV charges'!$D:$O,2,0))</f>
        <v/>
      </c>
      <c r="C58" s="138" t="str">
        <f>IF($A58="","",VLOOKUP($A58,'Annex 2 EHV charges'!$D:$O,3,0))</f>
        <v/>
      </c>
      <c r="D58" s="135" t="str">
        <f>IF($A58="","",VLOOKUP($A58,'Annex 2 EHV charges'!$D:$O,4,0))</f>
        <v/>
      </c>
      <c r="E58" s="140" t="str">
        <f>IFERROR(IF(VLOOKUP($A58,'Annex 2 EHV charges'!$D:$O,9,FALSE)=0,"",VLOOKUP($A58,'Annex 2 EHV charges'!$D:$O,9,FALSE)),"")</f>
        <v/>
      </c>
      <c r="F58" s="141" t="str">
        <f>IFERROR(IF(VLOOKUP($A58,'Annex 2 EHV charges'!$D:$O,10,FALSE)=0,"",VLOOKUP($A58,'Annex 2 EHV charges'!$D:$O,10,FALSE)),"")</f>
        <v/>
      </c>
      <c r="G58" s="142" t="str">
        <f>IFERROR(IF(VLOOKUP($A58,'Annex 2 EHV charges'!$D:$O,11,FALSE)=0,"",VLOOKUP($A58,'Annex 2 EHV charges'!$D:$O,11,FALSE)),"")</f>
        <v/>
      </c>
      <c r="H58" s="142" t="str">
        <f>IFERROR(IF(VLOOKUP($A58,'Annex 2 EHV charges'!$D:$O,12,FALSE)=0,"",VLOOKUP($A58,'Annex 2 EHV charges'!$D:$O,12,FALSE)),"")</f>
        <v/>
      </c>
    </row>
    <row r="59" spans="1:8" ht="33.75" customHeight="1" x14ac:dyDescent="0.2">
      <c r="A59" s="139" t="str">
        <f t="array" ref="A59">IFERROR(INDEX('Annex 2 EHV charges'!#REF!, MATCH(0, IF(ISBLANK('Annex 2 EHV charges'!#REF!),1, COUNTIF(A$4:$A58, 'Annex 2 EHV charges'!#REF!)), 0)),"")</f>
        <v/>
      </c>
      <c r="B59" s="137" t="str">
        <f>IF($A59="","",VLOOKUP($A59,'Annex 2 EHV charges'!$D:$O,2,0))</f>
        <v/>
      </c>
      <c r="C59" s="138" t="str">
        <f>IF($A59="","",VLOOKUP($A59,'Annex 2 EHV charges'!$D:$O,3,0))</f>
        <v/>
      </c>
      <c r="D59" s="135" t="str">
        <f>IF($A59="","",VLOOKUP($A59,'Annex 2 EHV charges'!$D:$O,4,0))</f>
        <v/>
      </c>
      <c r="E59" s="140" t="str">
        <f>IFERROR(IF(VLOOKUP($A59,'Annex 2 EHV charges'!$D:$O,9,FALSE)=0,"",VLOOKUP($A59,'Annex 2 EHV charges'!$D:$O,9,FALSE)),"")</f>
        <v/>
      </c>
      <c r="F59" s="141" t="str">
        <f>IFERROR(IF(VLOOKUP($A59,'Annex 2 EHV charges'!$D:$O,10,FALSE)=0,"",VLOOKUP($A59,'Annex 2 EHV charges'!$D:$O,10,FALSE)),"")</f>
        <v/>
      </c>
      <c r="G59" s="142" t="str">
        <f>IFERROR(IF(VLOOKUP($A59,'Annex 2 EHV charges'!$D:$O,11,FALSE)=0,"",VLOOKUP($A59,'Annex 2 EHV charges'!$D:$O,11,FALSE)),"")</f>
        <v/>
      </c>
      <c r="H59" s="142" t="str">
        <f>IFERROR(IF(VLOOKUP($A59,'Annex 2 EHV charges'!$D:$O,12,FALSE)=0,"",VLOOKUP($A59,'Annex 2 EHV charges'!$D:$O,12,FALSE)),"")</f>
        <v/>
      </c>
    </row>
    <row r="60" spans="1:8" ht="33.75" customHeight="1" x14ac:dyDescent="0.2">
      <c r="A60" s="139" t="str">
        <f t="array" ref="A60">IFERROR(INDEX('Annex 2 EHV charges'!#REF!, MATCH(0, IF(ISBLANK('Annex 2 EHV charges'!#REF!),1, COUNTIF(A$4:$A59, 'Annex 2 EHV charges'!#REF!)), 0)),"")</f>
        <v/>
      </c>
      <c r="B60" s="137" t="str">
        <f>IF($A60="","",VLOOKUP($A60,'Annex 2 EHV charges'!$D:$O,2,0))</f>
        <v/>
      </c>
      <c r="C60" s="138" t="str">
        <f>IF($A60="","",VLOOKUP($A60,'Annex 2 EHV charges'!$D:$O,3,0))</f>
        <v/>
      </c>
      <c r="D60" s="135" t="str">
        <f>IF($A60="","",VLOOKUP($A60,'Annex 2 EHV charges'!$D:$O,4,0))</f>
        <v/>
      </c>
      <c r="E60" s="140" t="str">
        <f>IFERROR(IF(VLOOKUP($A60,'Annex 2 EHV charges'!$D:$O,9,FALSE)=0,"",VLOOKUP($A60,'Annex 2 EHV charges'!$D:$O,9,FALSE)),"")</f>
        <v/>
      </c>
      <c r="F60" s="141" t="str">
        <f>IFERROR(IF(VLOOKUP($A60,'Annex 2 EHV charges'!$D:$O,10,FALSE)=0,"",VLOOKUP($A60,'Annex 2 EHV charges'!$D:$O,10,FALSE)),"")</f>
        <v/>
      </c>
      <c r="G60" s="142" t="str">
        <f>IFERROR(IF(VLOOKUP($A60,'Annex 2 EHV charges'!$D:$O,11,FALSE)=0,"",VLOOKUP($A60,'Annex 2 EHV charges'!$D:$O,11,FALSE)),"")</f>
        <v/>
      </c>
      <c r="H60" s="142" t="str">
        <f>IFERROR(IF(VLOOKUP($A60,'Annex 2 EHV charges'!$D:$O,12,FALSE)=0,"",VLOOKUP($A60,'Annex 2 EHV charges'!$D:$O,12,FALSE)),"")</f>
        <v/>
      </c>
    </row>
    <row r="61" spans="1:8" ht="33.75" customHeight="1" x14ac:dyDescent="0.2">
      <c r="A61" s="139" t="str">
        <f t="array" ref="A61">IFERROR(INDEX('Annex 2 EHV charges'!#REF!, MATCH(0, IF(ISBLANK('Annex 2 EHV charges'!#REF!),1, COUNTIF(A$4:$A60, 'Annex 2 EHV charges'!#REF!)), 0)),"")</f>
        <v/>
      </c>
      <c r="B61" s="137" t="str">
        <f>IF($A61="","",VLOOKUP($A61,'Annex 2 EHV charges'!$D:$O,2,0))</f>
        <v/>
      </c>
      <c r="C61" s="138" t="str">
        <f>IF($A61="","",VLOOKUP($A61,'Annex 2 EHV charges'!$D:$O,3,0))</f>
        <v/>
      </c>
      <c r="D61" s="135" t="str">
        <f>IF($A61="","",VLOOKUP($A61,'Annex 2 EHV charges'!$D:$O,4,0))</f>
        <v/>
      </c>
      <c r="E61" s="140" t="str">
        <f>IFERROR(IF(VLOOKUP($A61,'Annex 2 EHV charges'!$D:$O,9,FALSE)=0,"",VLOOKUP($A61,'Annex 2 EHV charges'!$D:$O,9,FALSE)),"")</f>
        <v/>
      </c>
      <c r="F61" s="141" t="str">
        <f>IFERROR(IF(VLOOKUP($A61,'Annex 2 EHV charges'!$D:$O,10,FALSE)=0,"",VLOOKUP($A61,'Annex 2 EHV charges'!$D:$O,10,FALSE)),"")</f>
        <v/>
      </c>
      <c r="G61" s="142" t="str">
        <f>IFERROR(IF(VLOOKUP($A61,'Annex 2 EHV charges'!$D:$O,11,FALSE)=0,"",VLOOKUP($A61,'Annex 2 EHV charges'!$D:$O,11,FALSE)),"")</f>
        <v/>
      </c>
      <c r="H61" s="142" t="str">
        <f>IFERROR(IF(VLOOKUP($A61,'Annex 2 EHV charges'!$D:$O,12,FALSE)=0,"",VLOOKUP($A61,'Annex 2 EHV charges'!$D:$O,12,FALSE)),"")</f>
        <v/>
      </c>
    </row>
    <row r="62" spans="1:8" ht="33.75" customHeight="1" x14ac:dyDescent="0.2">
      <c r="A62" s="139" t="str">
        <f t="array" ref="A62">IFERROR(INDEX('Annex 2 EHV charges'!#REF!, MATCH(0, IF(ISBLANK('Annex 2 EHV charges'!#REF!),1, COUNTIF(A$4:$A61, 'Annex 2 EHV charges'!#REF!)), 0)),"")</f>
        <v/>
      </c>
      <c r="B62" s="137" t="str">
        <f>IF($A62="","",VLOOKUP($A62,'Annex 2 EHV charges'!$D:$O,2,0))</f>
        <v/>
      </c>
      <c r="C62" s="138" t="str">
        <f>IF($A62="","",VLOOKUP($A62,'Annex 2 EHV charges'!$D:$O,3,0))</f>
        <v/>
      </c>
      <c r="D62" s="135" t="str">
        <f>IF($A62="","",VLOOKUP($A62,'Annex 2 EHV charges'!$D:$O,4,0))</f>
        <v/>
      </c>
      <c r="E62" s="140" t="str">
        <f>IFERROR(IF(VLOOKUP($A62,'Annex 2 EHV charges'!$D:$O,9,FALSE)=0,"",VLOOKUP($A62,'Annex 2 EHV charges'!$D:$O,9,FALSE)),"")</f>
        <v/>
      </c>
      <c r="F62" s="141" t="str">
        <f>IFERROR(IF(VLOOKUP($A62,'Annex 2 EHV charges'!$D:$O,10,FALSE)=0,"",VLOOKUP($A62,'Annex 2 EHV charges'!$D:$O,10,FALSE)),"")</f>
        <v/>
      </c>
      <c r="G62" s="142" t="str">
        <f>IFERROR(IF(VLOOKUP($A62,'Annex 2 EHV charges'!$D:$O,11,FALSE)=0,"",VLOOKUP($A62,'Annex 2 EHV charges'!$D:$O,11,FALSE)),"")</f>
        <v/>
      </c>
      <c r="H62" s="142" t="str">
        <f>IFERROR(IF(VLOOKUP($A62,'Annex 2 EHV charges'!$D:$O,12,FALSE)=0,"",VLOOKUP($A62,'Annex 2 EHV charges'!$D:$O,12,FALSE)),"")</f>
        <v/>
      </c>
    </row>
    <row r="63" spans="1:8" ht="33.75" customHeight="1" x14ac:dyDescent="0.2">
      <c r="A63" s="139" t="str">
        <f t="array" ref="A63">IFERROR(INDEX('Annex 2 EHV charges'!#REF!, MATCH(0, IF(ISBLANK('Annex 2 EHV charges'!#REF!),1, COUNTIF(A$4:$A62, 'Annex 2 EHV charges'!#REF!)), 0)),"")</f>
        <v/>
      </c>
      <c r="B63" s="137" t="str">
        <f>IF($A63="","",VLOOKUP($A63,'Annex 2 EHV charges'!$D:$O,2,0))</f>
        <v/>
      </c>
      <c r="C63" s="138" t="str">
        <f>IF($A63="","",VLOOKUP($A63,'Annex 2 EHV charges'!$D:$O,3,0))</f>
        <v/>
      </c>
      <c r="D63" s="135" t="str">
        <f>IF($A63="","",VLOOKUP($A63,'Annex 2 EHV charges'!$D:$O,4,0))</f>
        <v/>
      </c>
      <c r="E63" s="140" t="str">
        <f>IFERROR(IF(VLOOKUP($A63,'Annex 2 EHV charges'!$D:$O,9,FALSE)=0,"",VLOOKUP($A63,'Annex 2 EHV charges'!$D:$O,9,FALSE)),"")</f>
        <v/>
      </c>
      <c r="F63" s="141" t="str">
        <f>IFERROR(IF(VLOOKUP($A63,'Annex 2 EHV charges'!$D:$O,10,FALSE)=0,"",VLOOKUP($A63,'Annex 2 EHV charges'!$D:$O,10,FALSE)),"")</f>
        <v/>
      </c>
      <c r="G63" s="142" t="str">
        <f>IFERROR(IF(VLOOKUP($A63,'Annex 2 EHV charges'!$D:$O,11,FALSE)=0,"",VLOOKUP($A63,'Annex 2 EHV charges'!$D:$O,11,FALSE)),"")</f>
        <v/>
      </c>
      <c r="H63" s="142" t="str">
        <f>IFERROR(IF(VLOOKUP($A63,'Annex 2 EHV charges'!$D:$O,12,FALSE)=0,"",VLOOKUP($A63,'Annex 2 EHV charges'!$D:$O,12,FALSE)),"")</f>
        <v/>
      </c>
    </row>
    <row r="64" spans="1:8" ht="33.75" customHeight="1" x14ac:dyDescent="0.2">
      <c r="A64" s="139" t="str">
        <f t="array" ref="A64">IFERROR(INDEX('Annex 2 EHV charges'!#REF!, MATCH(0, IF(ISBLANK('Annex 2 EHV charges'!#REF!),1, COUNTIF(A$4:$A63, 'Annex 2 EHV charges'!#REF!)), 0)),"")</f>
        <v/>
      </c>
      <c r="B64" s="137" t="str">
        <f>IF($A64="","",VLOOKUP($A64,'Annex 2 EHV charges'!$D:$O,2,0))</f>
        <v/>
      </c>
      <c r="C64" s="138" t="str">
        <f>IF($A64="","",VLOOKUP($A64,'Annex 2 EHV charges'!$D:$O,3,0))</f>
        <v/>
      </c>
      <c r="D64" s="135" t="str">
        <f>IF($A64="","",VLOOKUP($A64,'Annex 2 EHV charges'!$D:$O,4,0))</f>
        <v/>
      </c>
      <c r="E64" s="140" t="str">
        <f>IFERROR(IF(VLOOKUP($A64,'Annex 2 EHV charges'!$D:$O,9,FALSE)=0,"",VLOOKUP($A64,'Annex 2 EHV charges'!$D:$O,9,FALSE)),"")</f>
        <v/>
      </c>
      <c r="F64" s="141" t="str">
        <f>IFERROR(IF(VLOOKUP($A64,'Annex 2 EHV charges'!$D:$O,10,FALSE)=0,"",VLOOKUP($A64,'Annex 2 EHV charges'!$D:$O,10,FALSE)),"")</f>
        <v/>
      </c>
      <c r="G64" s="142" t="str">
        <f>IFERROR(IF(VLOOKUP($A64,'Annex 2 EHV charges'!$D:$O,11,FALSE)=0,"",VLOOKUP($A64,'Annex 2 EHV charges'!$D:$O,11,FALSE)),"")</f>
        <v/>
      </c>
      <c r="H64" s="142" t="str">
        <f>IFERROR(IF(VLOOKUP($A64,'Annex 2 EHV charges'!$D:$O,12,FALSE)=0,"",VLOOKUP($A64,'Annex 2 EHV charges'!$D:$O,12,FALSE)),"")</f>
        <v/>
      </c>
    </row>
    <row r="65" spans="1:8" ht="33.75" customHeight="1" x14ac:dyDescent="0.2">
      <c r="A65" s="139" t="str">
        <f t="array" ref="A65">IFERROR(INDEX('Annex 2 EHV charges'!#REF!, MATCH(0, IF(ISBLANK('Annex 2 EHV charges'!#REF!),1, COUNTIF(A$4:$A64, 'Annex 2 EHV charges'!#REF!)), 0)),"")</f>
        <v/>
      </c>
      <c r="B65" s="137" t="str">
        <f>IF($A65="","",VLOOKUP($A65,'Annex 2 EHV charges'!$D:$O,2,0))</f>
        <v/>
      </c>
      <c r="C65" s="138" t="str">
        <f>IF($A65="","",VLOOKUP($A65,'Annex 2 EHV charges'!$D:$O,3,0))</f>
        <v/>
      </c>
      <c r="D65" s="135" t="str">
        <f>IF($A65="","",VLOOKUP($A65,'Annex 2 EHV charges'!$D:$O,4,0))</f>
        <v/>
      </c>
      <c r="E65" s="140" t="str">
        <f>IFERROR(IF(VLOOKUP($A65,'Annex 2 EHV charges'!$D:$O,9,FALSE)=0,"",VLOOKUP($A65,'Annex 2 EHV charges'!$D:$O,9,FALSE)),"")</f>
        <v/>
      </c>
      <c r="F65" s="141" t="str">
        <f>IFERROR(IF(VLOOKUP($A65,'Annex 2 EHV charges'!$D:$O,10,FALSE)=0,"",VLOOKUP($A65,'Annex 2 EHV charges'!$D:$O,10,FALSE)),"")</f>
        <v/>
      </c>
      <c r="G65" s="142" t="str">
        <f>IFERROR(IF(VLOOKUP($A65,'Annex 2 EHV charges'!$D:$O,11,FALSE)=0,"",VLOOKUP($A65,'Annex 2 EHV charges'!$D:$O,11,FALSE)),"")</f>
        <v/>
      </c>
      <c r="H65" s="142" t="str">
        <f>IFERROR(IF(VLOOKUP($A65,'Annex 2 EHV charges'!$D:$O,12,FALSE)=0,"",VLOOKUP($A65,'Annex 2 EHV charges'!$D:$O,12,FALSE)),"")</f>
        <v/>
      </c>
    </row>
    <row r="66" spans="1:8" ht="33.75" customHeight="1" x14ac:dyDescent="0.2">
      <c r="A66" s="139" t="str">
        <f t="array" ref="A66">IFERROR(INDEX('Annex 2 EHV charges'!#REF!, MATCH(0, IF(ISBLANK('Annex 2 EHV charges'!#REF!),1, COUNTIF(A$4:$A65, 'Annex 2 EHV charges'!#REF!)), 0)),"")</f>
        <v/>
      </c>
      <c r="B66" s="137" t="str">
        <f>IF($A66="","",VLOOKUP($A66,'Annex 2 EHV charges'!$D:$O,2,0))</f>
        <v/>
      </c>
      <c r="C66" s="138" t="str">
        <f>IF($A66="","",VLOOKUP($A66,'Annex 2 EHV charges'!$D:$O,3,0))</f>
        <v/>
      </c>
      <c r="D66" s="135" t="str">
        <f>IF($A66="","",VLOOKUP($A66,'Annex 2 EHV charges'!$D:$O,4,0))</f>
        <v/>
      </c>
      <c r="E66" s="140" t="str">
        <f>IFERROR(IF(VLOOKUP($A66,'Annex 2 EHV charges'!$D:$O,9,FALSE)=0,"",VLOOKUP($A66,'Annex 2 EHV charges'!$D:$O,9,FALSE)),"")</f>
        <v/>
      </c>
      <c r="F66" s="141" t="str">
        <f>IFERROR(IF(VLOOKUP($A66,'Annex 2 EHV charges'!$D:$O,10,FALSE)=0,"",VLOOKUP($A66,'Annex 2 EHV charges'!$D:$O,10,FALSE)),"")</f>
        <v/>
      </c>
      <c r="G66" s="142" t="str">
        <f>IFERROR(IF(VLOOKUP($A66,'Annex 2 EHV charges'!$D:$O,11,FALSE)=0,"",VLOOKUP($A66,'Annex 2 EHV charges'!$D:$O,11,FALSE)),"")</f>
        <v/>
      </c>
      <c r="H66" s="142" t="str">
        <f>IFERROR(IF(VLOOKUP($A66,'Annex 2 EHV charges'!$D:$O,12,FALSE)=0,"",VLOOKUP($A66,'Annex 2 EHV charges'!$D:$O,12,FALSE)),"")</f>
        <v/>
      </c>
    </row>
    <row r="67" spans="1:8" ht="33.75" customHeight="1" x14ac:dyDescent="0.2">
      <c r="A67" s="139" t="str">
        <f t="array" ref="A67">IFERROR(INDEX('Annex 2 EHV charges'!#REF!, MATCH(0, IF(ISBLANK('Annex 2 EHV charges'!#REF!),1, COUNTIF(A$4:$A66, 'Annex 2 EHV charges'!#REF!)), 0)),"")</f>
        <v/>
      </c>
      <c r="B67" s="137" t="str">
        <f>IF($A67="","",VLOOKUP($A67,'Annex 2 EHV charges'!$D:$O,2,0))</f>
        <v/>
      </c>
      <c r="C67" s="138" t="str">
        <f>IF($A67="","",VLOOKUP($A67,'Annex 2 EHV charges'!$D:$O,3,0))</f>
        <v/>
      </c>
      <c r="D67" s="135" t="str">
        <f>IF($A67="","",VLOOKUP($A67,'Annex 2 EHV charges'!$D:$O,4,0))</f>
        <v/>
      </c>
      <c r="E67" s="140" t="str">
        <f>IFERROR(IF(VLOOKUP($A67,'Annex 2 EHV charges'!$D:$O,9,FALSE)=0,"",VLOOKUP($A67,'Annex 2 EHV charges'!$D:$O,9,FALSE)),"")</f>
        <v/>
      </c>
      <c r="F67" s="141" t="str">
        <f>IFERROR(IF(VLOOKUP($A67,'Annex 2 EHV charges'!$D:$O,10,FALSE)=0,"",VLOOKUP($A67,'Annex 2 EHV charges'!$D:$O,10,FALSE)),"")</f>
        <v/>
      </c>
      <c r="G67" s="142" t="str">
        <f>IFERROR(IF(VLOOKUP($A67,'Annex 2 EHV charges'!$D:$O,11,FALSE)=0,"",VLOOKUP($A67,'Annex 2 EHV charges'!$D:$O,11,FALSE)),"")</f>
        <v/>
      </c>
      <c r="H67" s="142" t="str">
        <f>IFERROR(IF(VLOOKUP($A67,'Annex 2 EHV charges'!$D:$O,12,FALSE)=0,"",VLOOKUP($A67,'Annex 2 EHV charges'!$D:$O,12,FALSE)),"")</f>
        <v/>
      </c>
    </row>
    <row r="68" spans="1:8" ht="33.75" customHeight="1" x14ac:dyDescent="0.2">
      <c r="A68" s="139" t="str">
        <f t="array" ref="A68">IFERROR(INDEX('Annex 2 EHV charges'!#REF!, MATCH(0, IF(ISBLANK('Annex 2 EHV charges'!#REF!),1, COUNTIF(A$4:$A67, 'Annex 2 EHV charges'!#REF!)), 0)),"")</f>
        <v/>
      </c>
      <c r="B68" s="137" t="str">
        <f>IF($A68="","",VLOOKUP($A68,'Annex 2 EHV charges'!$D:$O,2,0))</f>
        <v/>
      </c>
      <c r="C68" s="138" t="str">
        <f>IF($A68="","",VLOOKUP($A68,'Annex 2 EHV charges'!$D:$O,3,0))</f>
        <v/>
      </c>
      <c r="D68" s="135" t="str">
        <f>IF($A68="","",VLOOKUP($A68,'Annex 2 EHV charges'!$D:$O,4,0))</f>
        <v/>
      </c>
      <c r="E68" s="140" t="str">
        <f>IFERROR(IF(VLOOKUP($A68,'Annex 2 EHV charges'!$D:$O,9,FALSE)=0,"",VLOOKUP($A68,'Annex 2 EHV charges'!$D:$O,9,FALSE)),"")</f>
        <v/>
      </c>
      <c r="F68" s="141" t="str">
        <f>IFERROR(IF(VLOOKUP($A68,'Annex 2 EHV charges'!$D:$O,10,FALSE)=0,"",VLOOKUP($A68,'Annex 2 EHV charges'!$D:$O,10,FALSE)),"")</f>
        <v/>
      </c>
      <c r="G68" s="142" t="str">
        <f>IFERROR(IF(VLOOKUP($A68,'Annex 2 EHV charges'!$D:$O,11,FALSE)=0,"",VLOOKUP($A68,'Annex 2 EHV charges'!$D:$O,11,FALSE)),"")</f>
        <v/>
      </c>
      <c r="H68" s="142" t="str">
        <f>IFERROR(IF(VLOOKUP($A68,'Annex 2 EHV charges'!$D:$O,12,FALSE)=0,"",VLOOKUP($A68,'Annex 2 EHV charges'!$D:$O,12,FALSE)),"")</f>
        <v/>
      </c>
    </row>
    <row r="69" spans="1:8" ht="33.75" customHeight="1" x14ac:dyDescent="0.2">
      <c r="A69" s="139" t="str">
        <f t="array" ref="A69">IFERROR(INDEX('Annex 2 EHV charges'!#REF!, MATCH(0, IF(ISBLANK('Annex 2 EHV charges'!#REF!),1, COUNTIF(A$4:$A68, 'Annex 2 EHV charges'!#REF!)), 0)),"")</f>
        <v/>
      </c>
      <c r="B69" s="137" t="str">
        <f>IF($A69="","",VLOOKUP($A69,'Annex 2 EHV charges'!$D:$O,2,0))</f>
        <v/>
      </c>
      <c r="C69" s="138" t="str">
        <f>IF($A69="","",VLOOKUP($A69,'Annex 2 EHV charges'!$D:$O,3,0))</f>
        <v/>
      </c>
      <c r="D69" s="135" t="str">
        <f>IF($A69="","",VLOOKUP($A69,'Annex 2 EHV charges'!$D:$O,4,0))</f>
        <v/>
      </c>
      <c r="E69" s="140" t="str">
        <f>IFERROR(IF(VLOOKUP($A69,'Annex 2 EHV charges'!$D:$O,9,FALSE)=0,"",VLOOKUP($A69,'Annex 2 EHV charges'!$D:$O,9,FALSE)),"")</f>
        <v/>
      </c>
      <c r="F69" s="141" t="str">
        <f>IFERROR(IF(VLOOKUP($A69,'Annex 2 EHV charges'!$D:$O,10,FALSE)=0,"",VLOOKUP($A69,'Annex 2 EHV charges'!$D:$O,10,FALSE)),"")</f>
        <v/>
      </c>
      <c r="G69" s="142" t="str">
        <f>IFERROR(IF(VLOOKUP($A69,'Annex 2 EHV charges'!$D:$O,11,FALSE)=0,"",VLOOKUP($A69,'Annex 2 EHV charges'!$D:$O,11,FALSE)),"")</f>
        <v/>
      </c>
      <c r="H69" s="142" t="str">
        <f>IFERROR(IF(VLOOKUP($A69,'Annex 2 EHV charges'!$D:$O,12,FALSE)=0,"",VLOOKUP($A69,'Annex 2 EHV charges'!$D:$O,12,FALSE)),"")</f>
        <v/>
      </c>
    </row>
    <row r="70" spans="1:8" ht="33.75" customHeight="1" x14ac:dyDescent="0.2">
      <c r="A70" s="139" t="str">
        <f t="array" ref="A70">IFERROR(INDEX('Annex 2 EHV charges'!#REF!, MATCH(0, IF(ISBLANK('Annex 2 EHV charges'!#REF!),1, COUNTIF(A$4:$A69, 'Annex 2 EHV charges'!#REF!)), 0)),"")</f>
        <v/>
      </c>
      <c r="B70" s="137" t="str">
        <f>IF($A70="","",VLOOKUP($A70,'Annex 2 EHV charges'!$D:$O,2,0))</f>
        <v/>
      </c>
      <c r="C70" s="138" t="str">
        <f>IF($A70="","",VLOOKUP($A70,'Annex 2 EHV charges'!$D:$O,3,0))</f>
        <v/>
      </c>
      <c r="D70" s="135" t="str">
        <f>IF($A70="","",VLOOKUP($A70,'Annex 2 EHV charges'!$D:$O,4,0))</f>
        <v/>
      </c>
      <c r="E70" s="140" t="str">
        <f>IFERROR(IF(VLOOKUP($A70,'Annex 2 EHV charges'!$D:$O,9,FALSE)=0,"",VLOOKUP($A70,'Annex 2 EHV charges'!$D:$O,9,FALSE)),"")</f>
        <v/>
      </c>
      <c r="F70" s="141" t="str">
        <f>IFERROR(IF(VLOOKUP($A70,'Annex 2 EHV charges'!$D:$O,10,FALSE)=0,"",VLOOKUP($A70,'Annex 2 EHV charges'!$D:$O,10,FALSE)),"")</f>
        <v/>
      </c>
      <c r="G70" s="142" t="str">
        <f>IFERROR(IF(VLOOKUP($A70,'Annex 2 EHV charges'!$D:$O,11,FALSE)=0,"",VLOOKUP($A70,'Annex 2 EHV charges'!$D:$O,11,FALSE)),"")</f>
        <v/>
      </c>
      <c r="H70" s="142" t="str">
        <f>IFERROR(IF(VLOOKUP($A70,'Annex 2 EHV charges'!$D:$O,12,FALSE)=0,"",VLOOKUP($A70,'Annex 2 EHV charges'!$D:$O,12,FALSE)),"")</f>
        <v/>
      </c>
    </row>
    <row r="71" spans="1:8" ht="33.75" customHeight="1" x14ac:dyDescent="0.2">
      <c r="A71" s="139" t="str">
        <f t="array" ref="A71">IFERROR(INDEX('Annex 2 EHV charges'!#REF!, MATCH(0, IF(ISBLANK('Annex 2 EHV charges'!#REF!),1, COUNTIF(A$4:$A70, 'Annex 2 EHV charges'!#REF!)), 0)),"")</f>
        <v/>
      </c>
      <c r="B71" s="137" t="str">
        <f>IF($A71="","",VLOOKUP($A71,'Annex 2 EHV charges'!$D:$O,2,0))</f>
        <v/>
      </c>
      <c r="C71" s="138" t="str">
        <f>IF($A71="","",VLOOKUP($A71,'Annex 2 EHV charges'!$D:$O,3,0))</f>
        <v/>
      </c>
      <c r="D71" s="135" t="str">
        <f>IF($A71="","",VLOOKUP($A71,'Annex 2 EHV charges'!$D:$O,4,0))</f>
        <v/>
      </c>
      <c r="E71" s="140" t="str">
        <f>IFERROR(IF(VLOOKUP($A71,'Annex 2 EHV charges'!$D:$O,9,FALSE)=0,"",VLOOKUP($A71,'Annex 2 EHV charges'!$D:$O,9,FALSE)),"")</f>
        <v/>
      </c>
      <c r="F71" s="141" t="str">
        <f>IFERROR(IF(VLOOKUP($A71,'Annex 2 EHV charges'!$D:$O,10,FALSE)=0,"",VLOOKUP($A71,'Annex 2 EHV charges'!$D:$O,10,FALSE)),"")</f>
        <v/>
      </c>
      <c r="G71" s="142" t="str">
        <f>IFERROR(IF(VLOOKUP($A71,'Annex 2 EHV charges'!$D:$O,11,FALSE)=0,"",VLOOKUP($A71,'Annex 2 EHV charges'!$D:$O,11,FALSE)),"")</f>
        <v/>
      </c>
      <c r="H71" s="142" t="str">
        <f>IFERROR(IF(VLOOKUP($A71,'Annex 2 EHV charges'!$D:$O,12,FALSE)=0,"",VLOOKUP($A71,'Annex 2 EHV charges'!$D:$O,12,FALSE)),"")</f>
        <v/>
      </c>
    </row>
    <row r="72" spans="1:8" ht="33.75" customHeight="1" x14ac:dyDescent="0.2">
      <c r="A72" s="139" t="str">
        <f t="array" ref="A72">IFERROR(INDEX('Annex 2 EHV charges'!#REF!, MATCH(0, IF(ISBLANK('Annex 2 EHV charges'!#REF!),1, COUNTIF(A$4:$A71, 'Annex 2 EHV charges'!#REF!)), 0)),"")</f>
        <v/>
      </c>
      <c r="B72" s="137" t="str">
        <f>IF($A72="","",VLOOKUP($A72,'Annex 2 EHV charges'!$D:$O,2,0))</f>
        <v/>
      </c>
      <c r="C72" s="138" t="str">
        <f>IF($A72="","",VLOOKUP($A72,'Annex 2 EHV charges'!$D:$O,3,0))</f>
        <v/>
      </c>
      <c r="D72" s="135" t="str">
        <f>IF($A72="","",VLOOKUP($A72,'Annex 2 EHV charges'!$D:$O,4,0))</f>
        <v/>
      </c>
      <c r="E72" s="140" t="str">
        <f>IFERROR(IF(VLOOKUP($A72,'Annex 2 EHV charges'!$D:$O,9,FALSE)=0,"",VLOOKUP($A72,'Annex 2 EHV charges'!$D:$O,9,FALSE)),"")</f>
        <v/>
      </c>
      <c r="F72" s="141" t="str">
        <f>IFERROR(IF(VLOOKUP($A72,'Annex 2 EHV charges'!$D:$O,10,FALSE)=0,"",VLOOKUP($A72,'Annex 2 EHV charges'!$D:$O,10,FALSE)),"")</f>
        <v/>
      </c>
      <c r="G72" s="142" t="str">
        <f>IFERROR(IF(VLOOKUP($A72,'Annex 2 EHV charges'!$D:$O,11,FALSE)=0,"",VLOOKUP($A72,'Annex 2 EHV charges'!$D:$O,11,FALSE)),"")</f>
        <v/>
      </c>
      <c r="H72" s="142" t="str">
        <f>IFERROR(IF(VLOOKUP($A72,'Annex 2 EHV charges'!$D:$O,12,FALSE)=0,"",VLOOKUP($A72,'Annex 2 EHV charges'!$D:$O,12,FALSE)),"")</f>
        <v/>
      </c>
    </row>
    <row r="73" spans="1:8" ht="33.75" customHeight="1" x14ac:dyDescent="0.2">
      <c r="A73" s="139" t="str">
        <f t="array" ref="A73">IFERROR(INDEX('Annex 2 EHV charges'!#REF!, MATCH(0, IF(ISBLANK('Annex 2 EHV charges'!#REF!),1, COUNTIF(A$4:$A72, 'Annex 2 EHV charges'!#REF!)), 0)),"")</f>
        <v/>
      </c>
      <c r="B73" s="137" t="str">
        <f>IF($A73="","",VLOOKUP($A73,'Annex 2 EHV charges'!$D:$O,2,0))</f>
        <v/>
      </c>
      <c r="C73" s="138" t="str">
        <f>IF($A73="","",VLOOKUP($A73,'Annex 2 EHV charges'!$D:$O,3,0))</f>
        <v/>
      </c>
      <c r="D73" s="135" t="str">
        <f>IF($A73="","",VLOOKUP($A73,'Annex 2 EHV charges'!$D:$O,4,0))</f>
        <v/>
      </c>
      <c r="E73" s="140" t="str">
        <f>IFERROR(IF(VLOOKUP($A73,'Annex 2 EHV charges'!$D:$O,9,FALSE)=0,"",VLOOKUP($A73,'Annex 2 EHV charges'!$D:$O,9,FALSE)),"")</f>
        <v/>
      </c>
      <c r="F73" s="141" t="str">
        <f>IFERROR(IF(VLOOKUP($A73,'Annex 2 EHV charges'!$D:$O,10,FALSE)=0,"",VLOOKUP($A73,'Annex 2 EHV charges'!$D:$O,10,FALSE)),"")</f>
        <v/>
      </c>
      <c r="G73" s="142" t="str">
        <f>IFERROR(IF(VLOOKUP($A73,'Annex 2 EHV charges'!$D:$O,11,FALSE)=0,"",VLOOKUP($A73,'Annex 2 EHV charges'!$D:$O,11,FALSE)),"")</f>
        <v/>
      </c>
      <c r="H73" s="142" t="str">
        <f>IFERROR(IF(VLOOKUP($A73,'Annex 2 EHV charges'!$D:$O,12,FALSE)=0,"",VLOOKUP($A73,'Annex 2 EHV charges'!$D:$O,12,FALSE)),"")</f>
        <v/>
      </c>
    </row>
    <row r="74" spans="1:8" ht="33.75" customHeight="1" x14ac:dyDescent="0.2">
      <c r="A74" s="139" t="str">
        <f t="array" ref="A74">IFERROR(INDEX('Annex 2 EHV charges'!#REF!, MATCH(0, IF(ISBLANK('Annex 2 EHV charges'!#REF!),1, COUNTIF(A$4:$A73, 'Annex 2 EHV charges'!#REF!)), 0)),"")</f>
        <v/>
      </c>
      <c r="B74" s="137" t="str">
        <f>IF($A74="","",VLOOKUP($A74,'Annex 2 EHV charges'!$D:$O,2,0))</f>
        <v/>
      </c>
      <c r="C74" s="138" t="str">
        <f>IF($A74="","",VLOOKUP($A74,'Annex 2 EHV charges'!$D:$O,3,0))</f>
        <v/>
      </c>
      <c r="D74" s="135" t="str">
        <f>IF($A74="","",VLOOKUP($A74,'Annex 2 EHV charges'!$D:$O,4,0))</f>
        <v/>
      </c>
      <c r="E74" s="140" t="str">
        <f>IFERROR(IF(VLOOKUP($A74,'Annex 2 EHV charges'!$D:$O,9,FALSE)=0,"",VLOOKUP($A74,'Annex 2 EHV charges'!$D:$O,9,FALSE)),"")</f>
        <v/>
      </c>
      <c r="F74" s="141" t="str">
        <f>IFERROR(IF(VLOOKUP($A74,'Annex 2 EHV charges'!$D:$O,10,FALSE)=0,"",VLOOKUP($A74,'Annex 2 EHV charges'!$D:$O,10,FALSE)),"")</f>
        <v/>
      </c>
      <c r="G74" s="142" t="str">
        <f>IFERROR(IF(VLOOKUP($A74,'Annex 2 EHV charges'!$D:$O,11,FALSE)=0,"",VLOOKUP($A74,'Annex 2 EHV charges'!$D:$O,11,FALSE)),"")</f>
        <v/>
      </c>
      <c r="H74" s="142" t="str">
        <f>IFERROR(IF(VLOOKUP($A74,'Annex 2 EHV charges'!$D:$O,12,FALSE)=0,"",VLOOKUP($A74,'Annex 2 EHV charges'!$D:$O,12,FALSE)),"")</f>
        <v/>
      </c>
    </row>
    <row r="75" spans="1:8" ht="33.75" customHeight="1" x14ac:dyDescent="0.2">
      <c r="A75" s="139" t="str">
        <f t="array" ref="A75">IFERROR(INDEX('Annex 2 EHV charges'!#REF!, MATCH(0, IF(ISBLANK('Annex 2 EHV charges'!#REF!),1, COUNTIF(A$4:$A74, 'Annex 2 EHV charges'!#REF!)), 0)),"")</f>
        <v/>
      </c>
      <c r="B75" s="137" t="str">
        <f>IF($A75="","",VLOOKUP($A75,'Annex 2 EHV charges'!$D:$O,2,0))</f>
        <v/>
      </c>
      <c r="C75" s="138" t="str">
        <f>IF($A75="","",VLOOKUP($A75,'Annex 2 EHV charges'!$D:$O,3,0))</f>
        <v/>
      </c>
      <c r="D75" s="135" t="str">
        <f>IF($A75="","",VLOOKUP($A75,'Annex 2 EHV charges'!$D:$O,4,0))</f>
        <v/>
      </c>
      <c r="E75" s="140" t="str">
        <f>IFERROR(IF(VLOOKUP($A75,'Annex 2 EHV charges'!$D:$O,9,FALSE)=0,"",VLOOKUP($A75,'Annex 2 EHV charges'!$D:$O,9,FALSE)),"")</f>
        <v/>
      </c>
      <c r="F75" s="141" t="str">
        <f>IFERROR(IF(VLOOKUP($A75,'Annex 2 EHV charges'!$D:$O,10,FALSE)=0,"",VLOOKUP($A75,'Annex 2 EHV charges'!$D:$O,10,FALSE)),"")</f>
        <v/>
      </c>
      <c r="G75" s="142" t="str">
        <f>IFERROR(IF(VLOOKUP($A75,'Annex 2 EHV charges'!$D:$O,11,FALSE)=0,"",VLOOKUP($A75,'Annex 2 EHV charges'!$D:$O,11,FALSE)),"")</f>
        <v/>
      </c>
      <c r="H75" s="142" t="str">
        <f>IFERROR(IF(VLOOKUP($A75,'Annex 2 EHV charges'!$D:$O,12,FALSE)=0,"",VLOOKUP($A75,'Annex 2 EHV charges'!$D:$O,12,FALSE)),"")</f>
        <v/>
      </c>
    </row>
    <row r="76" spans="1:8" ht="33.75" customHeight="1" x14ac:dyDescent="0.2">
      <c r="A76" s="139" t="str">
        <f t="array" ref="A76">IFERROR(INDEX('Annex 2 EHV charges'!#REF!, MATCH(0, IF(ISBLANK('Annex 2 EHV charges'!#REF!),1, COUNTIF(A$4:$A75, 'Annex 2 EHV charges'!#REF!)), 0)),"")</f>
        <v/>
      </c>
      <c r="B76" s="137" t="str">
        <f>IF($A76="","",VLOOKUP($A76,'Annex 2 EHV charges'!$D:$O,2,0))</f>
        <v/>
      </c>
      <c r="C76" s="138" t="str">
        <f>IF($A76="","",VLOOKUP($A76,'Annex 2 EHV charges'!$D:$O,3,0))</f>
        <v/>
      </c>
      <c r="D76" s="135" t="str">
        <f>IF($A76="","",VLOOKUP($A76,'Annex 2 EHV charges'!$D:$O,4,0))</f>
        <v/>
      </c>
      <c r="E76" s="140" t="str">
        <f>IFERROR(IF(VLOOKUP($A76,'Annex 2 EHV charges'!$D:$O,9,FALSE)=0,"",VLOOKUP($A76,'Annex 2 EHV charges'!$D:$O,9,FALSE)),"")</f>
        <v/>
      </c>
      <c r="F76" s="141" t="str">
        <f>IFERROR(IF(VLOOKUP($A76,'Annex 2 EHV charges'!$D:$O,10,FALSE)=0,"",VLOOKUP($A76,'Annex 2 EHV charges'!$D:$O,10,FALSE)),"")</f>
        <v/>
      </c>
      <c r="G76" s="142" t="str">
        <f>IFERROR(IF(VLOOKUP($A76,'Annex 2 EHV charges'!$D:$O,11,FALSE)=0,"",VLOOKUP($A76,'Annex 2 EHV charges'!$D:$O,11,FALSE)),"")</f>
        <v/>
      </c>
      <c r="H76" s="142" t="str">
        <f>IFERROR(IF(VLOOKUP($A76,'Annex 2 EHV charges'!$D:$O,12,FALSE)=0,"",VLOOKUP($A76,'Annex 2 EHV charges'!$D:$O,12,FALSE)),"")</f>
        <v/>
      </c>
    </row>
    <row r="77" spans="1:8" ht="33.75" customHeight="1" x14ac:dyDescent="0.2">
      <c r="A77" s="139" t="str">
        <f t="array" ref="A77">IFERROR(INDEX('Annex 2 EHV charges'!#REF!, MATCH(0, IF(ISBLANK('Annex 2 EHV charges'!#REF!),1, COUNTIF(A$4:$A76, 'Annex 2 EHV charges'!#REF!)), 0)),"")</f>
        <v/>
      </c>
      <c r="B77" s="137" t="str">
        <f>IF($A77="","",VLOOKUP($A77,'Annex 2 EHV charges'!$D:$O,2,0))</f>
        <v/>
      </c>
      <c r="C77" s="138" t="str">
        <f>IF($A77="","",VLOOKUP($A77,'Annex 2 EHV charges'!$D:$O,3,0))</f>
        <v/>
      </c>
      <c r="D77" s="135" t="str">
        <f>IF($A77="","",VLOOKUP($A77,'Annex 2 EHV charges'!$D:$O,4,0))</f>
        <v/>
      </c>
      <c r="E77" s="140" t="str">
        <f>IFERROR(IF(VLOOKUP($A77,'Annex 2 EHV charges'!$D:$O,9,FALSE)=0,"",VLOOKUP($A77,'Annex 2 EHV charges'!$D:$O,9,FALSE)),"")</f>
        <v/>
      </c>
      <c r="F77" s="141" t="str">
        <f>IFERROR(IF(VLOOKUP($A77,'Annex 2 EHV charges'!$D:$O,10,FALSE)=0,"",VLOOKUP($A77,'Annex 2 EHV charges'!$D:$O,10,FALSE)),"")</f>
        <v/>
      </c>
      <c r="G77" s="142" t="str">
        <f>IFERROR(IF(VLOOKUP($A77,'Annex 2 EHV charges'!$D:$O,11,FALSE)=0,"",VLOOKUP($A77,'Annex 2 EHV charges'!$D:$O,11,FALSE)),"")</f>
        <v/>
      </c>
      <c r="H77" s="142" t="str">
        <f>IFERROR(IF(VLOOKUP($A77,'Annex 2 EHV charges'!$D:$O,12,FALSE)=0,"",VLOOKUP($A77,'Annex 2 EHV charges'!$D:$O,12,FALSE)),"")</f>
        <v/>
      </c>
    </row>
    <row r="78" spans="1:8" ht="33.75" customHeight="1" x14ac:dyDescent="0.2">
      <c r="A78" s="139" t="str">
        <f t="array" ref="A78">IFERROR(INDEX('Annex 2 EHV charges'!#REF!, MATCH(0, IF(ISBLANK('Annex 2 EHV charges'!#REF!),1, COUNTIF(A$4:$A77, 'Annex 2 EHV charges'!#REF!)), 0)),"")</f>
        <v/>
      </c>
      <c r="B78" s="137" t="str">
        <f>IF($A78="","",VLOOKUP($A78,'Annex 2 EHV charges'!$D:$O,2,0))</f>
        <v/>
      </c>
      <c r="C78" s="138" t="str">
        <f>IF($A78="","",VLOOKUP($A78,'Annex 2 EHV charges'!$D:$O,3,0))</f>
        <v/>
      </c>
      <c r="D78" s="135" t="str">
        <f>IF($A78="","",VLOOKUP($A78,'Annex 2 EHV charges'!$D:$O,4,0))</f>
        <v/>
      </c>
      <c r="E78" s="140" t="str">
        <f>IFERROR(IF(VLOOKUP($A78,'Annex 2 EHV charges'!$D:$O,9,FALSE)=0,"",VLOOKUP($A78,'Annex 2 EHV charges'!$D:$O,9,FALSE)),"")</f>
        <v/>
      </c>
      <c r="F78" s="141" t="str">
        <f>IFERROR(IF(VLOOKUP($A78,'Annex 2 EHV charges'!$D:$O,10,FALSE)=0,"",VLOOKUP($A78,'Annex 2 EHV charges'!$D:$O,10,FALSE)),"")</f>
        <v/>
      </c>
      <c r="G78" s="142" t="str">
        <f>IFERROR(IF(VLOOKUP($A78,'Annex 2 EHV charges'!$D:$O,11,FALSE)=0,"",VLOOKUP($A78,'Annex 2 EHV charges'!$D:$O,11,FALSE)),"")</f>
        <v/>
      </c>
      <c r="H78" s="142" t="str">
        <f>IFERROR(IF(VLOOKUP($A78,'Annex 2 EHV charges'!$D:$O,12,FALSE)=0,"",VLOOKUP($A78,'Annex 2 EHV charges'!$D:$O,12,FALSE)),"")</f>
        <v/>
      </c>
    </row>
    <row r="79" spans="1:8" ht="33.75" customHeight="1" x14ac:dyDescent="0.2">
      <c r="A79" s="139" t="str">
        <f t="array" ref="A79">IFERROR(INDEX('Annex 2 EHV charges'!#REF!, MATCH(0, IF(ISBLANK('Annex 2 EHV charges'!#REF!),1, COUNTIF(A$4:$A78, 'Annex 2 EHV charges'!#REF!)), 0)),"")</f>
        <v/>
      </c>
      <c r="B79" s="137" t="str">
        <f>IF($A79="","",VLOOKUP($A79,'Annex 2 EHV charges'!$D:$O,2,0))</f>
        <v/>
      </c>
      <c r="C79" s="138" t="str">
        <f>IF($A79="","",VLOOKUP($A79,'Annex 2 EHV charges'!$D:$O,3,0))</f>
        <v/>
      </c>
      <c r="D79" s="135" t="str">
        <f>IF($A79="","",VLOOKUP($A79,'Annex 2 EHV charges'!$D:$O,4,0))</f>
        <v/>
      </c>
      <c r="E79" s="140" t="str">
        <f>IFERROR(IF(VLOOKUP($A79,'Annex 2 EHV charges'!$D:$O,9,FALSE)=0,"",VLOOKUP($A79,'Annex 2 EHV charges'!$D:$O,9,FALSE)),"")</f>
        <v/>
      </c>
      <c r="F79" s="141" t="str">
        <f>IFERROR(IF(VLOOKUP($A79,'Annex 2 EHV charges'!$D:$O,10,FALSE)=0,"",VLOOKUP($A79,'Annex 2 EHV charges'!$D:$O,10,FALSE)),"")</f>
        <v/>
      </c>
      <c r="G79" s="142" t="str">
        <f>IFERROR(IF(VLOOKUP($A79,'Annex 2 EHV charges'!$D:$O,11,FALSE)=0,"",VLOOKUP($A79,'Annex 2 EHV charges'!$D:$O,11,FALSE)),"")</f>
        <v/>
      </c>
      <c r="H79" s="142" t="str">
        <f>IFERROR(IF(VLOOKUP($A79,'Annex 2 EHV charges'!$D:$O,12,FALSE)=0,"",VLOOKUP($A79,'Annex 2 EHV charges'!$D:$O,12,FALSE)),"")</f>
        <v/>
      </c>
    </row>
    <row r="80" spans="1:8" ht="33.75" customHeight="1" x14ac:dyDescent="0.2">
      <c r="A80" s="139" t="str">
        <f t="array" ref="A80">IFERROR(INDEX('Annex 2 EHV charges'!#REF!, MATCH(0, IF(ISBLANK('Annex 2 EHV charges'!#REF!),1, COUNTIF(A$4:$A79, 'Annex 2 EHV charges'!#REF!)), 0)),"")</f>
        <v/>
      </c>
      <c r="B80" s="137" t="str">
        <f>IF($A80="","",VLOOKUP($A80,'Annex 2 EHV charges'!$D:$O,2,0))</f>
        <v/>
      </c>
      <c r="C80" s="138" t="str">
        <f>IF($A80="","",VLOOKUP($A80,'Annex 2 EHV charges'!$D:$O,3,0))</f>
        <v/>
      </c>
      <c r="D80" s="135" t="str">
        <f>IF($A80="","",VLOOKUP($A80,'Annex 2 EHV charges'!$D:$O,4,0))</f>
        <v/>
      </c>
      <c r="E80" s="140" t="str">
        <f>IFERROR(IF(VLOOKUP($A80,'Annex 2 EHV charges'!$D:$O,9,FALSE)=0,"",VLOOKUP($A80,'Annex 2 EHV charges'!$D:$O,9,FALSE)),"")</f>
        <v/>
      </c>
      <c r="F80" s="141" t="str">
        <f>IFERROR(IF(VLOOKUP($A80,'Annex 2 EHV charges'!$D:$O,10,FALSE)=0,"",VLOOKUP($A80,'Annex 2 EHV charges'!$D:$O,10,FALSE)),"")</f>
        <v/>
      </c>
      <c r="G80" s="142" t="str">
        <f>IFERROR(IF(VLOOKUP($A80,'Annex 2 EHV charges'!$D:$O,11,FALSE)=0,"",VLOOKUP($A80,'Annex 2 EHV charges'!$D:$O,11,FALSE)),"")</f>
        <v/>
      </c>
      <c r="H80" s="142" t="str">
        <f>IFERROR(IF(VLOOKUP($A80,'Annex 2 EHV charges'!$D:$O,12,FALSE)=0,"",VLOOKUP($A80,'Annex 2 EHV charges'!$D:$O,12,FALSE)),"")</f>
        <v/>
      </c>
    </row>
    <row r="81" spans="1:8" ht="33.75" customHeight="1" x14ac:dyDescent="0.2">
      <c r="A81" s="139" t="str">
        <f t="array" ref="A81">IFERROR(INDEX('Annex 2 EHV charges'!#REF!, MATCH(0, IF(ISBLANK('Annex 2 EHV charges'!#REF!),1, COUNTIF(A$4:$A80, 'Annex 2 EHV charges'!#REF!)), 0)),"")</f>
        <v/>
      </c>
      <c r="B81" s="137" t="str">
        <f>IF($A81="","",VLOOKUP($A81,'Annex 2 EHV charges'!$D:$O,2,0))</f>
        <v/>
      </c>
      <c r="C81" s="138" t="str">
        <f>IF($A81="","",VLOOKUP($A81,'Annex 2 EHV charges'!$D:$O,3,0))</f>
        <v/>
      </c>
      <c r="D81" s="135" t="str">
        <f>IF($A81="","",VLOOKUP($A81,'Annex 2 EHV charges'!$D:$O,4,0))</f>
        <v/>
      </c>
      <c r="E81" s="140" t="str">
        <f>IFERROR(IF(VLOOKUP($A81,'Annex 2 EHV charges'!$D:$O,9,FALSE)=0,"",VLOOKUP($A81,'Annex 2 EHV charges'!$D:$O,9,FALSE)),"")</f>
        <v/>
      </c>
      <c r="F81" s="141" t="str">
        <f>IFERROR(IF(VLOOKUP($A81,'Annex 2 EHV charges'!$D:$O,10,FALSE)=0,"",VLOOKUP($A81,'Annex 2 EHV charges'!$D:$O,10,FALSE)),"")</f>
        <v/>
      </c>
      <c r="G81" s="142" t="str">
        <f>IFERROR(IF(VLOOKUP($A81,'Annex 2 EHV charges'!$D:$O,11,FALSE)=0,"",VLOOKUP($A81,'Annex 2 EHV charges'!$D:$O,11,FALSE)),"")</f>
        <v/>
      </c>
      <c r="H81" s="142" t="str">
        <f>IFERROR(IF(VLOOKUP($A81,'Annex 2 EHV charges'!$D:$O,12,FALSE)=0,"",VLOOKUP($A81,'Annex 2 EHV charges'!$D:$O,12,FALSE)),"")</f>
        <v/>
      </c>
    </row>
    <row r="82" spans="1:8" ht="33.75" customHeight="1" x14ac:dyDescent="0.2">
      <c r="A82" s="139" t="str">
        <f t="array" ref="A82">IFERROR(INDEX('Annex 2 EHV charges'!#REF!, MATCH(0, IF(ISBLANK('Annex 2 EHV charges'!#REF!),1, COUNTIF(A$4:$A81, 'Annex 2 EHV charges'!#REF!)), 0)),"")</f>
        <v/>
      </c>
      <c r="B82" s="137" t="str">
        <f>IF($A82="","",VLOOKUP($A82,'Annex 2 EHV charges'!$D:$O,2,0))</f>
        <v/>
      </c>
      <c r="C82" s="138" t="str">
        <f>IF($A82="","",VLOOKUP($A82,'Annex 2 EHV charges'!$D:$O,3,0))</f>
        <v/>
      </c>
      <c r="D82" s="135" t="str">
        <f>IF($A82="","",VLOOKUP($A82,'Annex 2 EHV charges'!$D:$O,4,0))</f>
        <v/>
      </c>
      <c r="E82" s="140" t="str">
        <f>IFERROR(IF(VLOOKUP($A82,'Annex 2 EHV charges'!$D:$O,9,FALSE)=0,"",VLOOKUP($A82,'Annex 2 EHV charges'!$D:$O,9,FALSE)),"")</f>
        <v/>
      </c>
      <c r="F82" s="141" t="str">
        <f>IFERROR(IF(VLOOKUP($A82,'Annex 2 EHV charges'!$D:$O,10,FALSE)=0,"",VLOOKUP($A82,'Annex 2 EHV charges'!$D:$O,10,FALSE)),"")</f>
        <v/>
      </c>
      <c r="G82" s="142" t="str">
        <f>IFERROR(IF(VLOOKUP($A82,'Annex 2 EHV charges'!$D:$O,11,FALSE)=0,"",VLOOKUP($A82,'Annex 2 EHV charges'!$D:$O,11,FALSE)),"")</f>
        <v/>
      </c>
      <c r="H82" s="142" t="str">
        <f>IFERROR(IF(VLOOKUP($A82,'Annex 2 EHV charges'!$D:$O,12,FALSE)=0,"",VLOOKUP($A82,'Annex 2 EHV charges'!$D:$O,12,FALSE)),"")</f>
        <v/>
      </c>
    </row>
    <row r="83" spans="1:8" ht="33.75" customHeight="1" x14ac:dyDescent="0.2">
      <c r="A83" s="139" t="str">
        <f t="array" ref="A83">IFERROR(INDEX('Annex 2 EHV charges'!#REF!, MATCH(0, IF(ISBLANK('Annex 2 EHV charges'!#REF!),1, COUNTIF(A$4:$A82, 'Annex 2 EHV charges'!#REF!)), 0)),"")</f>
        <v/>
      </c>
      <c r="B83" s="137" t="str">
        <f>IF($A83="","",VLOOKUP($A83,'Annex 2 EHV charges'!$D:$O,2,0))</f>
        <v/>
      </c>
      <c r="C83" s="138" t="str">
        <f>IF($A83="","",VLOOKUP($A83,'Annex 2 EHV charges'!$D:$O,3,0))</f>
        <v/>
      </c>
      <c r="D83" s="135" t="str">
        <f>IF($A83="","",VLOOKUP($A83,'Annex 2 EHV charges'!$D:$O,4,0))</f>
        <v/>
      </c>
      <c r="E83" s="140" t="str">
        <f>IFERROR(IF(VLOOKUP($A83,'Annex 2 EHV charges'!$D:$O,9,FALSE)=0,"",VLOOKUP($A83,'Annex 2 EHV charges'!$D:$O,9,FALSE)),"")</f>
        <v/>
      </c>
      <c r="F83" s="141" t="str">
        <f>IFERROR(IF(VLOOKUP($A83,'Annex 2 EHV charges'!$D:$O,10,FALSE)=0,"",VLOOKUP($A83,'Annex 2 EHV charges'!$D:$O,10,FALSE)),"")</f>
        <v/>
      </c>
      <c r="G83" s="142" t="str">
        <f>IFERROR(IF(VLOOKUP($A83,'Annex 2 EHV charges'!$D:$O,11,FALSE)=0,"",VLOOKUP($A83,'Annex 2 EHV charges'!$D:$O,11,FALSE)),"")</f>
        <v/>
      </c>
      <c r="H83" s="142" t="str">
        <f>IFERROR(IF(VLOOKUP($A83,'Annex 2 EHV charges'!$D:$O,12,FALSE)=0,"",VLOOKUP($A83,'Annex 2 EHV charges'!$D:$O,12,FALSE)),"")</f>
        <v/>
      </c>
    </row>
    <row r="84" spans="1:8" ht="33.75" customHeight="1" x14ac:dyDescent="0.2">
      <c r="A84" s="139" t="str">
        <f t="array" ref="A84">IFERROR(INDEX('Annex 2 EHV charges'!#REF!, MATCH(0, IF(ISBLANK('Annex 2 EHV charges'!#REF!),1, COUNTIF(A$4:$A83, 'Annex 2 EHV charges'!#REF!)), 0)),"")</f>
        <v/>
      </c>
      <c r="B84" s="137" t="str">
        <f>IF($A84="","",VLOOKUP($A84,'Annex 2 EHV charges'!$D:$O,2,0))</f>
        <v/>
      </c>
      <c r="C84" s="138" t="str">
        <f>IF($A84="","",VLOOKUP($A84,'Annex 2 EHV charges'!$D:$O,3,0))</f>
        <v/>
      </c>
      <c r="D84" s="135" t="str">
        <f>IF($A84="","",VLOOKUP($A84,'Annex 2 EHV charges'!$D:$O,4,0))</f>
        <v/>
      </c>
      <c r="E84" s="140" t="str">
        <f>IFERROR(IF(VLOOKUP($A84,'Annex 2 EHV charges'!$D:$O,9,FALSE)=0,"",VLOOKUP($A84,'Annex 2 EHV charges'!$D:$O,9,FALSE)),"")</f>
        <v/>
      </c>
      <c r="F84" s="141" t="str">
        <f>IFERROR(IF(VLOOKUP($A84,'Annex 2 EHV charges'!$D:$O,10,FALSE)=0,"",VLOOKUP($A84,'Annex 2 EHV charges'!$D:$O,10,FALSE)),"")</f>
        <v/>
      </c>
      <c r="G84" s="142" t="str">
        <f>IFERROR(IF(VLOOKUP($A84,'Annex 2 EHV charges'!$D:$O,11,FALSE)=0,"",VLOOKUP($A84,'Annex 2 EHV charges'!$D:$O,11,FALSE)),"")</f>
        <v/>
      </c>
      <c r="H84" s="142" t="str">
        <f>IFERROR(IF(VLOOKUP($A84,'Annex 2 EHV charges'!$D:$O,12,FALSE)=0,"",VLOOKUP($A84,'Annex 2 EHV charges'!$D:$O,12,FALSE)),"")</f>
        <v/>
      </c>
    </row>
    <row r="85" spans="1:8" ht="33.75" customHeight="1" x14ac:dyDescent="0.2">
      <c r="A85" s="139" t="str">
        <f t="array" ref="A85">IFERROR(INDEX('Annex 2 EHV charges'!#REF!, MATCH(0, IF(ISBLANK('Annex 2 EHV charges'!#REF!),1, COUNTIF(A$4:$A84, 'Annex 2 EHV charges'!#REF!)), 0)),"")</f>
        <v/>
      </c>
      <c r="B85" s="137" t="str">
        <f>IF($A85="","",VLOOKUP($A85,'Annex 2 EHV charges'!$D:$O,2,0))</f>
        <v/>
      </c>
      <c r="C85" s="138" t="str">
        <f>IF($A85="","",VLOOKUP($A85,'Annex 2 EHV charges'!$D:$O,3,0))</f>
        <v/>
      </c>
      <c r="D85" s="135" t="str">
        <f>IF($A85="","",VLOOKUP($A85,'Annex 2 EHV charges'!$D:$O,4,0))</f>
        <v/>
      </c>
      <c r="E85" s="140" t="str">
        <f>IFERROR(IF(VLOOKUP($A85,'Annex 2 EHV charges'!$D:$O,9,FALSE)=0,"",VLOOKUP($A85,'Annex 2 EHV charges'!$D:$O,9,FALSE)),"")</f>
        <v/>
      </c>
      <c r="F85" s="141" t="str">
        <f>IFERROR(IF(VLOOKUP($A85,'Annex 2 EHV charges'!$D:$O,10,FALSE)=0,"",VLOOKUP($A85,'Annex 2 EHV charges'!$D:$O,10,FALSE)),"")</f>
        <v/>
      </c>
      <c r="G85" s="142" t="str">
        <f>IFERROR(IF(VLOOKUP($A85,'Annex 2 EHV charges'!$D:$O,11,FALSE)=0,"",VLOOKUP($A85,'Annex 2 EHV charges'!$D:$O,11,FALSE)),"")</f>
        <v/>
      </c>
      <c r="H85" s="142" t="str">
        <f>IFERROR(IF(VLOOKUP($A85,'Annex 2 EHV charges'!$D:$O,12,FALSE)=0,"",VLOOKUP($A85,'Annex 2 EHV charges'!$D:$O,12,FALSE)),"")</f>
        <v/>
      </c>
    </row>
    <row r="86" spans="1:8" ht="33.75" customHeight="1" x14ac:dyDescent="0.2">
      <c r="A86" s="139" t="str">
        <f t="array" ref="A86">IFERROR(INDEX('Annex 2 EHV charges'!#REF!, MATCH(0, IF(ISBLANK('Annex 2 EHV charges'!#REF!),1, COUNTIF(A$4:$A85, 'Annex 2 EHV charges'!#REF!)), 0)),"")</f>
        <v/>
      </c>
      <c r="B86" s="137" t="str">
        <f>IF($A86="","",VLOOKUP($A86,'Annex 2 EHV charges'!$D:$O,2,0))</f>
        <v/>
      </c>
      <c r="C86" s="138" t="str">
        <f>IF($A86="","",VLOOKUP($A86,'Annex 2 EHV charges'!$D:$O,3,0))</f>
        <v/>
      </c>
      <c r="D86" s="135" t="str">
        <f>IF($A86="","",VLOOKUP($A86,'Annex 2 EHV charges'!$D:$O,4,0))</f>
        <v/>
      </c>
      <c r="E86" s="140" t="str">
        <f>IFERROR(IF(VLOOKUP($A86,'Annex 2 EHV charges'!$D:$O,9,FALSE)=0,"",VLOOKUP($A86,'Annex 2 EHV charges'!$D:$O,9,FALSE)),"")</f>
        <v/>
      </c>
      <c r="F86" s="141" t="str">
        <f>IFERROR(IF(VLOOKUP($A86,'Annex 2 EHV charges'!$D:$O,10,FALSE)=0,"",VLOOKUP($A86,'Annex 2 EHV charges'!$D:$O,10,FALSE)),"")</f>
        <v/>
      </c>
      <c r="G86" s="142" t="str">
        <f>IFERROR(IF(VLOOKUP($A86,'Annex 2 EHV charges'!$D:$O,11,FALSE)=0,"",VLOOKUP($A86,'Annex 2 EHV charges'!$D:$O,11,FALSE)),"")</f>
        <v/>
      </c>
      <c r="H86" s="142" t="str">
        <f>IFERROR(IF(VLOOKUP($A86,'Annex 2 EHV charges'!$D:$O,12,FALSE)=0,"",VLOOKUP($A86,'Annex 2 EHV charges'!$D:$O,12,FALSE)),"")</f>
        <v/>
      </c>
    </row>
    <row r="87" spans="1:8" ht="33.75" customHeight="1" x14ac:dyDescent="0.2">
      <c r="A87" s="139" t="str">
        <f t="array" ref="A87">IFERROR(INDEX('Annex 2 EHV charges'!#REF!, MATCH(0, IF(ISBLANK('Annex 2 EHV charges'!#REF!),1, COUNTIF(A$4:$A86, 'Annex 2 EHV charges'!#REF!)), 0)),"")</f>
        <v/>
      </c>
      <c r="B87" s="137" t="str">
        <f>IF($A87="","",VLOOKUP($A87,'Annex 2 EHV charges'!$D:$O,2,0))</f>
        <v/>
      </c>
      <c r="C87" s="138" t="str">
        <f>IF($A87="","",VLOOKUP($A87,'Annex 2 EHV charges'!$D:$O,3,0))</f>
        <v/>
      </c>
      <c r="D87" s="135" t="str">
        <f>IF($A87="","",VLOOKUP($A87,'Annex 2 EHV charges'!$D:$O,4,0))</f>
        <v/>
      </c>
      <c r="E87" s="140" t="str">
        <f>IFERROR(IF(VLOOKUP($A87,'Annex 2 EHV charges'!$D:$O,9,FALSE)=0,"",VLOOKUP($A87,'Annex 2 EHV charges'!$D:$O,9,FALSE)),"")</f>
        <v/>
      </c>
      <c r="F87" s="141" t="str">
        <f>IFERROR(IF(VLOOKUP($A87,'Annex 2 EHV charges'!$D:$O,10,FALSE)=0,"",VLOOKUP($A87,'Annex 2 EHV charges'!$D:$O,10,FALSE)),"")</f>
        <v/>
      </c>
      <c r="G87" s="142" t="str">
        <f>IFERROR(IF(VLOOKUP($A87,'Annex 2 EHV charges'!$D:$O,11,FALSE)=0,"",VLOOKUP($A87,'Annex 2 EHV charges'!$D:$O,11,FALSE)),"")</f>
        <v/>
      </c>
      <c r="H87" s="142" t="str">
        <f>IFERROR(IF(VLOOKUP($A87,'Annex 2 EHV charges'!$D:$O,12,FALSE)=0,"",VLOOKUP($A87,'Annex 2 EHV charges'!$D:$O,12,FALSE)),"")</f>
        <v/>
      </c>
    </row>
    <row r="88" spans="1:8" ht="33.75" customHeight="1" x14ac:dyDescent="0.2">
      <c r="A88" s="139" t="str">
        <f t="array" ref="A88">IFERROR(INDEX('Annex 2 EHV charges'!#REF!, MATCH(0, IF(ISBLANK('Annex 2 EHV charges'!#REF!),1, COUNTIF(A$4:$A87, 'Annex 2 EHV charges'!#REF!)), 0)),"")</f>
        <v/>
      </c>
      <c r="B88" s="137" t="str">
        <f>IF($A88="","",VLOOKUP($A88,'Annex 2 EHV charges'!$D:$O,2,0))</f>
        <v/>
      </c>
      <c r="C88" s="138" t="str">
        <f>IF($A88="","",VLOOKUP($A88,'Annex 2 EHV charges'!$D:$O,3,0))</f>
        <v/>
      </c>
      <c r="D88" s="135" t="str">
        <f>IF($A88="","",VLOOKUP($A88,'Annex 2 EHV charges'!$D:$O,4,0))</f>
        <v/>
      </c>
      <c r="E88" s="140" t="str">
        <f>IFERROR(IF(VLOOKUP($A88,'Annex 2 EHV charges'!$D:$O,9,FALSE)=0,"",VLOOKUP($A88,'Annex 2 EHV charges'!$D:$O,9,FALSE)),"")</f>
        <v/>
      </c>
      <c r="F88" s="141" t="str">
        <f>IFERROR(IF(VLOOKUP($A88,'Annex 2 EHV charges'!$D:$O,10,FALSE)=0,"",VLOOKUP($A88,'Annex 2 EHV charges'!$D:$O,10,FALSE)),"")</f>
        <v/>
      </c>
      <c r="G88" s="142" t="str">
        <f>IFERROR(IF(VLOOKUP($A88,'Annex 2 EHV charges'!$D:$O,11,FALSE)=0,"",VLOOKUP($A88,'Annex 2 EHV charges'!$D:$O,11,FALSE)),"")</f>
        <v/>
      </c>
      <c r="H88" s="142" t="str">
        <f>IFERROR(IF(VLOOKUP($A88,'Annex 2 EHV charges'!$D:$O,12,FALSE)=0,"",VLOOKUP($A88,'Annex 2 EHV charges'!$D:$O,12,FALSE)),"")</f>
        <v/>
      </c>
    </row>
    <row r="89" spans="1:8" ht="33.75" customHeight="1" x14ac:dyDescent="0.2">
      <c r="A89" s="139" t="str">
        <f t="array" ref="A89">IFERROR(INDEX('Annex 2 EHV charges'!#REF!, MATCH(0, IF(ISBLANK('Annex 2 EHV charges'!#REF!),1, COUNTIF(A$4:$A88, 'Annex 2 EHV charges'!#REF!)), 0)),"")</f>
        <v/>
      </c>
      <c r="B89" s="137" t="str">
        <f>IF($A89="","",VLOOKUP($A89,'Annex 2 EHV charges'!$D:$O,2,0))</f>
        <v/>
      </c>
      <c r="C89" s="138" t="str">
        <f>IF($A89="","",VLOOKUP($A89,'Annex 2 EHV charges'!$D:$O,3,0))</f>
        <v/>
      </c>
      <c r="D89" s="135" t="str">
        <f>IF($A89="","",VLOOKUP($A89,'Annex 2 EHV charges'!$D:$O,4,0))</f>
        <v/>
      </c>
      <c r="E89" s="140" t="str">
        <f>IFERROR(IF(VLOOKUP($A89,'Annex 2 EHV charges'!$D:$O,9,FALSE)=0,"",VLOOKUP($A89,'Annex 2 EHV charges'!$D:$O,9,FALSE)),"")</f>
        <v/>
      </c>
      <c r="F89" s="141" t="str">
        <f>IFERROR(IF(VLOOKUP($A89,'Annex 2 EHV charges'!$D:$O,10,FALSE)=0,"",VLOOKUP($A89,'Annex 2 EHV charges'!$D:$O,10,FALSE)),"")</f>
        <v/>
      </c>
      <c r="G89" s="142" t="str">
        <f>IFERROR(IF(VLOOKUP($A89,'Annex 2 EHV charges'!$D:$O,11,FALSE)=0,"",VLOOKUP($A89,'Annex 2 EHV charges'!$D:$O,11,FALSE)),"")</f>
        <v/>
      </c>
      <c r="H89" s="142" t="str">
        <f>IFERROR(IF(VLOOKUP($A89,'Annex 2 EHV charges'!$D:$O,12,FALSE)=0,"",VLOOKUP($A89,'Annex 2 EHV charges'!$D:$O,12,FALSE)),"")</f>
        <v/>
      </c>
    </row>
    <row r="90" spans="1:8" ht="33.75" customHeight="1" x14ac:dyDescent="0.2">
      <c r="A90" s="139" t="str">
        <f t="array" ref="A90">IFERROR(INDEX('Annex 2 EHV charges'!#REF!, MATCH(0, IF(ISBLANK('Annex 2 EHV charges'!#REF!),1, COUNTIF(A$4:$A89, 'Annex 2 EHV charges'!#REF!)), 0)),"")</f>
        <v/>
      </c>
      <c r="B90" s="137" t="str">
        <f>IF($A90="","",VLOOKUP($A90,'Annex 2 EHV charges'!$D:$O,2,0))</f>
        <v/>
      </c>
      <c r="C90" s="138" t="str">
        <f>IF($A90="","",VLOOKUP($A90,'Annex 2 EHV charges'!$D:$O,3,0))</f>
        <v/>
      </c>
      <c r="D90" s="135" t="str">
        <f>IF($A90="","",VLOOKUP($A90,'Annex 2 EHV charges'!$D:$O,4,0))</f>
        <v/>
      </c>
      <c r="E90" s="140" t="str">
        <f>IFERROR(IF(VLOOKUP($A90,'Annex 2 EHV charges'!$D:$O,9,FALSE)=0,"",VLOOKUP($A90,'Annex 2 EHV charges'!$D:$O,9,FALSE)),"")</f>
        <v/>
      </c>
      <c r="F90" s="141" t="str">
        <f>IFERROR(IF(VLOOKUP($A90,'Annex 2 EHV charges'!$D:$O,10,FALSE)=0,"",VLOOKUP($A90,'Annex 2 EHV charges'!$D:$O,10,FALSE)),"")</f>
        <v/>
      </c>
      <c r="G90" s="142" t="str">
        <f>IFERROR(IF(VLOOKUP($A90,'Annex 2 EHV charges'!$D:$O,11,FALSE)=0,"",VLOOKUP($A90,'Annex 2 EHV charges'!$D:$O,11,FALSE)),"")</f>
        <v/>
      </c>
      <c r="H90" s="142" t="str">
        <f>IFERROR(IF(VLOOKUP($A90,'Annex 2 EHV charges'!$D:$O,12,FALSE)=0,"",VLOOKUP($A90,'Annex 2 EHV charges'!$D:$O,12,FALSE)),"")</f>
        <v/>
      </c>
    </row>
    <row r="91" spans="1:8" ht="33.75" customHeight="1" x14ac:dyDescent="0.2">
      <c r="A91" s="139" t="str">
        <f t="array" ref="A91">IFERROR(INDEX('Annex 2 EHV charges'!#REF!, MATCH(0, IF(ISBLANK('Annex 2 EHV charges'!#REF!),1, COUNTIF(A$4:$A90, 'Annex 2 EHV charges'!#REF!)), 0)),"")</f>
        <v/>
      </c>
      <c r="B91" s="137" t="str">
        <f>IF($A91="","",VLOOKUP($A91,'Annex 2 EHV charges'!$D:$O,2,0))</f>
        <v/>
      </c>
      <c r="C91" s="138" t="str">
        <f>IF($A91="","",VLOOKUP($A91,'Annex 2 EHV charges'!$D:$O,3,0))</f>
        <v/>
      </c>
      <c r="D91" s="135" t="str">
        <f>IF($A91="","",VLOOKUP($A91,'Annex 2 EHV charges'!$D:$O,4,0))</f>
        <v/>
      </c>
      <c r="E91" s="140" t="str">
        <f>IFERROR(IF(VLOOKUP($A91,'Annex 2 EHV charges'!$D:$O,9,FALSE)=0,"",VLOOKUP($A91,'Annex 2 EHV charges'!$D:$O,9,FALSE)),"")</f>
        <v/>
      </c>
      <c r="F91" s="141" t="str">
        <f>IFERROR(IF(VLOOKUP($A91,'Annex 2 EHV charges'!$D:$O,10,FALSE)=0,"",VLOOKUP($A91,'Annex 2 EHV charges'!$D:$O,10,FALSE)),"")</f>
        <v/>
      </c>
      <c r="G91" s="142" t="str">
        <f>IFERROR(IF(VLOOKUP($A91,'Annex 2 EHV charges'!$D:$O,11,FALSE)=0,"",VLOOKUP($A91,'Annex 2 EHV charges'!$D:$O,11,FALSE)),"")</f>
        <v/>
      </c>
      <c r="H91" s="142" t="str">
        <f>IFERROR(IF(VLOOKUP($A91,'Annex 2 EHV charges'!$D:$O,12,FALSE)=0,"",VLOOKUP($A91,'Annex 2 EHV charges'!$D:$O,12,FALSE)),"")</f>
        <v/>
      </c>
    </row>
    <row r="92" spans="1:8" ht="33.75" customHeight="1" x14ac:dyDescent="0.2">
      <c r="A92" s="139" t="str">
        <f t="array" ref="A92">IFERROR(INDEX('Annex 2 EHV charges'!#REF!, MATCH(0, IF(ISBLANK('Annex 2 EHV charges'!#REF!),1, COUNTIF(A$4:$A91, 'Annex 2 EHV charges'!#REF!)), 0)),"")</f>
        <v/>
      </c>
      <c r="B92" s="137" t="str">
        <f>IF($A92="","",VLOOKUP($A92,'Annex 2 EHV charges'!$D:$O,2,0))</f>
        <v/>
      </c>
      <c r="C92" s="138" t="str">
        <f>IF($A92="","",VLOOKUP($A92,'Annex 2 EHV charges'!$D:$O,3,0))</f>
        <v/>
      </c>
      <c r="D92" s="135" t="str">
        <f>IF($A92="","",VLOOKUP($A92,'Annex 2 EHV charges'!$D:$O,4,0))</f>
        <v/>
      </c>
      <c r="E92" s="140" t="str">
        <f>IFERROR(IF(VLOOKUP($A92,'Annex 2 EHV charges'!$D:$O,9,FALSE)=0,"",VLOOKUP($A92,'Annex 2 EHV charges'!$D:$O,9,FALSE)),"")</f>
        <v/>
      </c>
      <c r="F92" s="141" t="str">
        <f>IFERROR(IF(VLOOKUP($A92,'Annex 2 EHV charges'!$D:$O,10,FALSE)=0,"",VLOOKUP($A92,'Annex 2 EHV charges'!$D:$O,10,FALSE)),"")</f>
        <v/>
      </c>
      <c r="G92" s="142" t="str">
        <f>IFERROR(IF(VLOOKUP($A92,'Annex 2 EHV charges'!$D:$O,11,FALSE)=0,"",VLOOKUP($A92,'Annex 2 EHV charges'!$D:$O,11,FALSE)),"")</f>
        <v/>
      </c>
      <c r="H92" s="142" t="str">
        <f>IFERROR(IF(VLOOKUP($A92,'Annex 2 EHV charges'!$D:$O,12,FALSE)=0,"",VLOOKUP($A92,'Annex 2 EHV charges'!$D:$O,12,FALSE)),"")</f>
        <v/>
      </c>
    </row>
    <row r="93" spans="1:8" ht="33.75" customHeight="1" x14ac:dyDescent="0.2">
      <c r="A93" s="139" t="str">
        <f t="array" ref="A93">IFERROR(INDEX('Annex 2 EHV charges'!#REF!, MATCH(0, IF(ISBLANK('Annex 2 EHV charges'!#REF!),1, COUNTIF(A$4:$A92, 'Annex 2 EHV charges'!#REF!)), 0)),"")</f>
        <v/>
      </c>
      <c r="B93" s="137" t="str">
        <f>IF($A93="","",VLOOKUP($A93,'Annex 2 EHV charges'!$D:$O,2,0))</f>
        <v/>
      </c>
      <c r="C93" s="138" t="str">
        <f>IF($A93="","",VLOOKUP($A93,'Annex 2 EHV charges'!$D:$O,3,0))</f>
        <v/>
      </c>
      <c r="D93" s="135" t="str">
        <f>IF($A93="","",VLOOKUP($A93,'Annex 2 EHV charges'!$D:$O,4,0))</f>
        <v/>
      </c>
      <c r="E93" s="140" t="str">
        <f>IFERROR(IF(VLOOKUP($A93,'Annex 2 EHV charges'!$D:$O,9,FALSE)=0,"",VLOOKUP($A93,'Annex 2 EHV charges'!$D:$O,9,FALSE)),"")</f>
        <v/>
      </c>
      <c r="F93" s="141" t="str">
        <f>IFERROR(IF(VLOOKUP($A93,'Annex 2 EHV charges'!$D:$O,10,FALSE)=0,"",VLOOKUP($A93,'Annex 2 EHV charges'!$D:$O,10,FALSE)),"")</f>
        <v/>
      </c>
      <c r="G93" s="142" t="str">
        <f>IFERROR(IF(VLOOKUP($A93,'Annex 2 EHV charges'!$D:$O,11,FALSE)=0,"",VLOOKUP($A93,'Annex 2 EHV charges'!$D:$O,11,FALSE)),"")</f>
        <v/>
      </c>
      <c r="H93" s="142" t="str">
        <f>IFERROR(IF(VLOOKUP($A93,'Annex 2 EHV charges'!$D:$O,12,FALSE)=0,"",VLOOKUP($A93,'Annex 2 EHV charges'!$D:$O,12,FALSE)),"")</f>
        <v/>
      </c>
    </row>
    <row r="94" spans="1:8" ht="33.75" customHeight="1" x14ac:dyDescent="0.2">
      <c r="A94" s="139" t="str">
        <f t="array" ref="A94">IFERROR(INDEX('Annex 2 EHV charges'!#REF!, MATCH(0, IF(ISBLANK('Annex 2 EHV charges'!#REF!),1, COUNTIF(A$4:$A93, 'Annex 2 EHV charges'!#REF!)), 0)),"")</f>
        <v/>
      </c>
      <c r="B94" s="137" t="str">
        <f>IF($A94="","",VLOOKUP($A94,'Annex 2 EHV charges'!$D:$O,2,0))</f>
        <v/>
      </c>
      <c r="C94" s="138" t="str">
        <f>IF($A94="","",VLOOKUP($A94,'Annex 2 EHV charges'!$D:$O,3,0))</f>
        <v/>
      </c>
      <c r="D94" s="135" t="str">
        <f>IF($A94="","",VLOOKUP($A94,'Annex 2 EHV charges'!$D:$O,4,0))</f>
        <v/>
      </c>
      <c r="E94" s="140" t="str">
        <f>IFERROR(IF(VLOOKUP($A94,'Annex 2 EHV charges'!$D:$O,9,FALSE)=0,"",VLOOKUP($A94,'Annex 2 EHV charges'!$D:$O,9,FALSE)),"")</f>
        <v/>
      </c>
      <c r="F94" s="141" t="str">
        <f>IFERROR(IF(VLOOKUP($A94,'Annex 2 EHV charges'!$D:$O,10,FALSE)=0,"",VLOOKUP($A94,'Annex 2 EHV charges'!$D:$O,10,FALSE)),"")</f>
        <v/>
      </c>
      <c r="G94" s="142" t="str">
        <f>IFERROR(IF(VLOOKUP($A94,'Annex 2 EHV charges'!$D:$O,11,FALSE)=0,"",VLOOKUP($A94,'Annex 2 EHV charges'!$D:$O,11,FALSE)),"")</f>
        <v/>
      </c>
      <c r="H94" s="142" t="str">
        <f>IFERROR(IF(VLOOKUP($A94,'Annex 2 EHV charges'!$D:$O,12,FALSE)=0,"",VLOOKUP($A94,'Annex 2 EHV charges'!$D:$O,12,FALSE)),"")</f>
        <v/>
      </c>
    </row>
    <row r="95" spans="1:8" ht="33.75" customHeight="1" x14ac:dyDescent="0.2">
      <c r="A95" s="139" t="str">
        <f t="array" ref="A95">IFERROR(INDEX('Annex 2 EHV charges'!#REF!, MATCH(0, IF(ISBLANK('Annex 2 EHV charges'!#REF!),1, COUNTIF(A$4:$A94, 'Annex 2 EHV charges'!#REF!)), 0)),"")</f>
        <v/>
      </c>
      <c r="B95" s="137" t="str">
        <f>IF($A95="","",VLOOKUP($A95,'Annex 2 EHV charges'!$D:$O,2,0))</f>
        <v/>
      </c>
      <c r="C95" s="138" t="str">
        <f>IF($A95="","",VLOOKUP($A95,'Annex 2 EHV charges'!$D:$O,3,0))</f>
        <v/>
      </c>
      <c r="D95" s="135" t="str">
        <f>IF($A95="","",VLOOKUP($A95,'Annex 2 EHV charges'!$D:$O,4,0))</f>
        <v/>
      </c>
      <c r="E95" s="140" t="str">
        <f>IFERROR(IF(VLOOKUP($A95,'Annex 2 EHV charges'!$D:$O,9,FALSE)=0,"",VLOOKUP($A95,'Annex 2 EHV charges'!$D:$O,9,FALSE)),"")</f>
        <v/>
      </c>
      <c r="F95" s="141" t="str">
        <f>IFERROR(IF(VLOOKUP($A95,'Annex 2 EHV charges'!$D:$O,10,FALSE)=0,"",VLOOKUP($A95,'Annex 2 EHV charges'!$D:$O,10,FALSE)),"")</f>
        <v/>
      </c>
      <c r="G95" s="142" t="str">
        <f>IFERROR(IF(VLOOKUP($A95,'Annex 2 EHV charges'!$D:$O,11,FALSE)=0,"",VLOOKUP($A95,'Annex 2 EHV charges'!$D:$O,11,FALSE)),"")</f>
        <v/>
      </c>
      <c r="H95" s="142" t="str">
        <f>IFERROR(IF(VLOOKUP($A95,'Annex 2 EHV charges'!$D:$O,12,FALSE)=0,"",VLOOKUP($A95,'Annex 2 EHV charges'!$D:$O,12,FALSE)),"")</f>
        <v/>
      </c>
    </row>
    <row r="96" spans="1:8" ht="33.75" customHeight="1" x14ac:dyDescent="0.2">
      <c r="A96" s="139" t="str">
        <f t="array" ref="A96">IFERROR(INDEX('Annex 2 EHV charges'!#REF!, MATCH(0, IF(ISBLANK('Annex 2 EHV charges'!#REF!),1, COUNTIF(A$4:$A95, 'Annex 2 EHV charges'!#REF!)), 0)),"")</f>
        <v/>
      </c>
      <c r="B96" s="137" t="str">
        <f>IF($A96="","",VLOOKUP($A96,'Annex 2 EHV charges'!$D:$O,2,0))</f>
        <v/>
      </c>
      <c r="C96" s="138" t="str">
        <f>IF($A96="","",VLOOKUP($A96,'Annex 2 EHV charges'!$D:$O,3,0))</f>
        <v/>
      </c>
      <c r="D96" s="135" t="str">
        <f>IF($A96="","",VLOOKUP($A96,'Annex 2 EHV charges'!$D:$O,4,0))</f>
        <v/>
      </c>
      <c r="E96" s="140" t="str">
        <f>IFERROR(IF(VLOOKUP($A96,'Annex 2 EHV charges'!$D:$O,9,FALSE)=0,"",VLOOKUP($A96,'Annex 2 EHV charges'!$D:$O,9,FALSE)),"")</f>
        <v/>
      </c>
      <c r="F96" s="141" t="str">
        <f>IFERROR(IF(VLOOKUP($A96,'Annex 2 EHV charges'!$D:$O,10,FALSE)=0,"",VLOOKUP($A96,'Annex 2 EHV charges'!$D:$O,10,FALSE)),"")</f>
        <v/>
      </c>
      <c r="G96" s="142" t="str">
        <f>IFERROR(IF(VLOOKUP($A96,'Annex 2 EHV charges'!$D:$O,11,FALSE)=0,"",VLOOKUP($A96,'Annex 2 EHV charges'!$D:$O,11,FALSE)),"")</f>
        <v/>
      </c>
      <c r="H96" s="142" t="str">
        <f>IFERROR(IF(VLOOKUP($A96,'Annex 2 EHV charges'!$D:$O,12,FALSE)=0,"",VLOOKUP($A96,'Annex 2 EHV charges'!$D:$O,12,FALSE)),"")</f>
        <v/>
      </c>
    </row>
    <row r="97" spans="1:8" ht="33.75" customHeight="1" x14ac:dyDescent="0.2">
      <c r="A97" s="139" t="str">
        <f t="array" ref="A97">IFERROR(INDEX('Annex 2 EHV charges'!#REF!, MATCH(0, IF(ISBLANK('Annex 2 EHV charges'!#REF!),1, COUNTIF(A$4:$A96, 'Annex 2 EHV charges'!#REF!)), 0)),"")</f>
        <v/>
      </c>
      <c r="B97" s="137" t="str">
        <f>IF($A97="","",VLOOKUP($A97,'Annex 2 EHV charges'!$D:$O,2,0))</f>
        <v/>
      </c>
      <c r="C97" s="138" t="str">
        <f>IF($A97="","",VLOOKUP($A97,'Annex 2 EHV charges'!$D:$O,3,0))</f>
        <v/>
      </c>
      <c r="D97" s="135" t="str">
        <f>IF($A97="","",VLOOKUP($A97,'Annex 2 EHV charges'!$D:$O,4,0))</f>
        <v/>
      </c>
      <c r="E97" s="140" t="str">
        <f>IFERROR(IF(VLOOKUP($A97,'Annex 2 EHV charges'!$D:$O,9,FALSE)=0,"",VLOOKUP($A97,'Annex 2 EHV charges'!$D:$O,9,FALSE)),"")</f>
        <v/>
      </c>
      <c r="F97" s="141" t="str">
        <f>IFERROR(IF(VLOOKUP($A97,'Annex 2 EHV charges'!$D:$O,10,FALSE)=0,"",VLOOKUP($A97,'Annex 2 EHV charges'!$D:$O,10,FALSE)),"")</f>
        <v/>
      </c>
      <c r="G97" s="142" t="str">
        <f>IFERROR(IF(VLOOKUP($A97,'Annex 2 EHV charges'!$D:$O,11,FALSE)=0,"",VLOOKUP($A97,'Annex 2 EHV charges'!$D:$O,11,FALSE)),"")</f>
        <v/>
      </c>
      <c r="H97" s="142" t="str">
        <f>IFERROR(IF(VLOOKUP($A97,'Annex 2 EHV charges'!$D:$O,12,FALSE)=0,"",VLOOKUP($A97,'Annex 2 EHV charges'!$D:$O,12,FALSE)),"")</f>
        <v/>
      </c>
    </row>
    <row r="98" spans="1:8" ht="33.75" customHeight="1" x14ac:dyDescent="0.2">
      <c r="A98" s="139" t="str">
        <f t="array" ref="A98">IFERROR(INDEX('Annex 2 EHV charges'!#REF!, MATCH(0, IF(ISBLANK('Annex 2 EHV charges'!#REF!),1, COUNTIF(A$4:$A97, 'Annex 2 EHV charges'!#REF!)), 0)),"")</f>
        <v/>
      </c>
      <c r="B98" s="137" t="str">
        <f>IF($A98="","",VLOOKUP($A98,'Annex 2 EHV charges'!$D:$O,2,0))</f>
        <v/>
      </c>
      <c r="C98" s="138" t="str">
        <f>IF($A98="","",VLOOKUP($A98,'Annex 2 EHV charges'!$D:$O,3,0))</f>
        <v/>
      </c>
      <c r="D98" s="135" t="str">
        <f>IF($A98="","",VLOOKUP($A98,'Annex 2 EHV charges'!$D:$O,4,0))</f>
        <v/>
      </c>
      <c r="E98" s="140" t="str">
        <f>IFERROR(IF(VLOOKUP($A98,'Annex 2 EHV charges'!$D:$O,9,FALSE)=0,"",VLOOKUP($A98,'Annex 2 EHV charges'!$D:$O,9,FALSE)),"")</f>
        <v/>
      </c>
      <c r="F98" s="141" t="str">
        <f>IFERROR(IF(VLOOKUP($A98,'Annex 2 EHV charges'!$D:$O,10,FALSE)=0,"",VLOOKUP($A98,'Annex 2 EHV charges'!$D:$O,10,FALSE)),"")</f>
        <v/>
      </c>
      <c r="G98" s="142" t="str">
        <f>IFERROR(IF(VLOOKUP($A98,'Annex 2 EHV charges'!$D:$O,11,FALSE)=0,"",VLOOKUP($A98,'Annex 2 EHV charges'!$D:$O,11,FALSE)),"")</f>
        <v/>
      </c>
      <c r="H98" s="142" t="str">
        <f>IFERROR(IF(VLOOKUP($A98,'Annex 2 EHV charges'!$D:$O,12,FALSE)=0,"",VLOOKUP($A98,'Annex 2 EHV charges'!$D:$O,12,FALSE)),"")</f>
        <v/>
      </c>
    </row>
    <row r="99" spans="1:8" ht="33.75" customHeight="1" x14ac:dyDescent="0.2">
      <c r="A99" s="139" t="str">
        <f t="array" ref="A99">IFERROR(INDEX('Annex 2 EHV charges'!#REF!, MATCH(0, IF(ISBLANK('Annex 2 EHV charges'!#REF!),1, COUNTIF(A$4:$A98, 'Annex 2 EHV charges'!#REF!)), 0)),"")</f>
        <v/>
      </c>
      <c r="B99" s="137" t="str">
        <f>IF($A99="","",VLOOKUP($A99,'Annex 2 EHV charges'!$D:$O,2,0))</f>
        <v/>
      </c>
      <c r="C99" s="138" t="str">
        <f>IF($A99="","",VLOOKUP($A99,'Annex 2 EHV charges'!$D:$O,3,0))</f>
        <v/>
      </c>
      <c r="D99" s="135" t="str">
        <f>IF($A99="","",VLOOKUP($A99,'Annex 2 EHV charges'!$D:$O,4,0))</f>
        <v/>
      </c>
      <c r="E99" s="140" t="str">
        <f>IFERROR(IF(VLOOKUP($A99,'Annex 2 EHV charges'!$D:$O,9,FALSE)=0,"",VLOOKUP($A99,'Annex 2 EHV charges'!$D:$O,9,FALSE)),"")</f>
        <v/>
      </c>
      <c r="F99" s="141" t="str">
        <f>IFERROR(IF(VLOOKUP($A99,'Annex 2 EHV charges'!$D:$O,10,FALSE)=0,"",VLOOKUP($A99,'Annex 2 EHV charges'!$D:$O,10,FALSE)),"")</f>
        <v/>
      </c>
      <c r="G99" s="142" t="str">
        <f>IFERROR(IF(VLOOKUP($A99,'Annex 2 EHV charges'!$D:$O,11,FALSE)=0,"",VLOOKUP($A99,'Annex 2 EHV charges'!$D:$O,11,FALSE)),"")</f>
        <v/>
      </c>
      <c r="H99" s="142" t="str">
        <f>IFERROR(IF(VLOOKUP($A99,'Annex 2 EHV charges'!$D:$O,12,FALSE)=0,"",VLOOKUP($A99,'Annex 2 EHV charges'!$D:$O,12,FALSE)),"")</f>
        <v/>
      </c>
    </row>
    <row r="100" spans="1:8" ht="33.75" customHeight="1" x14ac:dyDescent="0.2">
      <c r="A100" s="139" t="str">
        <f t="array" ref="A100">IFERROR(INDEX('Annex 2 EHV charges'!#REF!, MATCH(0, IF(ISBLANK('Annex 2 EHV charges'!#REF!),1, COUNTIF(A$4:$A99, 'Annex 2 EHV charges'!#REF!)), 0)),"")</f>
        <v/>
      </c>
      <c r="B100" s="137" t="str">
        <f>IF($A100="","",VLOOKUP($A100,'Annex 2 EHV charges'!$D:$O,2,0))</f>
        <v/>
      </c>
      <c r="C100" s="138" t="str">
        <f>IF($A100="","",VLOOKUP($A100,'Annex 2 EHV charges'!$D:$O,3,0))</f>
        <v/>
      </c>
      <c r="D100" s="135" t="str">
        <f>IF($A100="","",VLOOKUP($A100,'Annex 2 EHV charges'!$D:$O,4,0))</f>
        <v/>
      </c>
      <c r="E100" s="140" t="str">
        <f>IFERROR(IF(VLOOKUP($A100,'Annex 2 EHV charges'!$D:$O,9,FALSE)=0,"",VLOOKUP($A100,'Annex 2 EHV charges'!$D:$O,9,FALSE)),"")</f>
        <v/>
      </c>
      <c r="F100" s="141" t="str">
        <f>IFERROR(IF(VLOOKUP($A100,'Annex 2 EHV charges'!$D:$O,10,FALSE)=0,"",VLOOKUP($A100,'Annex 2 EHV charges'!$D:$O,10,FALSE)),"")</f>
        <v/>
      </c>
      <c r="G100" s="142" t="str">
        <f>IFERROR(IF(VLOOKUP($A100,'Annex 2 EHV charges'!$D:$O,11,FALSE)=0,"",VLOOKUP($A100,'Annex 2 EHV charges'!$D:$O,11,FALSE)),"")</f>
        <v/>
      </c>
      <c r="H100" s="142" t="str">
        <f>IFERROR(IF(VLOOKUP($A100,'Annex 2 EHV charges'!$D:$O,12,FALSE)=0,"",VLOOKUP($A100,'Annex 2 EHV charges'!$D:$O,12,FALSE)),"")</f>
        <v/>
      </c>
    </row>
    <row r="101" spans="1:8" ht="33.75" customHeight="1" x14ac:dyDescent="0.2">
      <c r="A101" s="139" t="str">
        <f t="array" ref="A101">IFERROR(INDEX('Annex 2 EHV charges'!#REF!, MATCH(0, IF(ISBLANK('Annex 2 EHV charges'!#REF!),1, COUNTIF(A$4:$A100, 'Annex 2 EHV charges'!#REF!)), 0)),"")</f>
        <v/>
      </c>
      <c r="B101" s="137" t="str">
        <f>IF($A101="","",VLOOKUP($A101,'Annex 2 EHV charges'!$D:$O,2,0))</f>
        <v/>
      </c>
      <c r="C101" s="138" t="str">
        <f>IF($A101="","",VLOOKUP($A101,'Annex 2 EHV charges'!$D:$O,3,0))</f>
        <v/>
      </c>
      <c r="D101" s="135" t="str">
        <f>IF($A101="","",VLOOKUP($A101,'Annex 2 EHV charges'!$D:$O,4,0))</f>
        <v/>
      </c>
      <c r="E101" s="140" t="str">
        <f>IFERROR(IF(VLOOKUP($A101,'Annex 2 EHV charges'!$D:$O,9,FALSE)=0,"",VLOOKUP($A101,'Annex 2 EHV charges'!$D:$O,9,FALSE)),"")</f>
        <v/>
      </c>
      <c r="F101" s="141" t="str">
        <f>IFERROR(IF(VLOOKUP($A101,'Annex 2 EHV charges'!$D:$O,10,FALSE)=0,"",VLOOKUP($A101,'Annex 2 EHV charges'!$D:$O,10,FALSE)),"")</f>
        <v/>
      </c>
      <c r="G101" s="142" t="str">
        <f>IFERROR(IF(VLOOKUP($A101,'Annex 2 EHV charges'!$D:$O,11,FALSE)=0,"",VLOOKUP($A101,'Annex 2 EHV charges'!$D:$O,11,FALSE)),"")</f>
        <v/>
      </c>
      <c r="H101" s="142" t="str">
        <f>IFERROR(IF(VLOOKUP($A101,'Annex 2 EHV charges'!$D:$O,12,FALSE)=0,"",VLOOKUP($A101,'Annex 2 EHV charges'!$D:$O,12,FALSE)),"")</f>
        <v/>
      </c>
    </row>
    <row r="102" spans="1:8" ht="33.75" customHeight="1" x14ac:dyDescent="0.2">
      <c r="A102" s="139" t="str">
        <f t="array" ref="A102">IFERROR(INDEX('Annex 2 EHV charges'!#REF!, MATCH(0, IF(ISBLANK('Annex 2 EHV charges'!#REF!),1, COUNTIF(A$4:$A101, 'Annex 2 EHV charges'!#REF!)), 0)),"")</f>
        <v/>
      </c>
      <c r="B102" s="137" t="str">
        <f>IF($A102="","",VLOOKUP($A102,'Annex 2 EHV charges'!$D:$O,2,0))</f>
        <v/>
      </c>
      <c r="C102" s="138" t="str">
        <f>IF($A102="","",VLOOKUP($A102,'Annex 2 EHV charges'!$D:$O,3,0))</f>
        <v/>
      </c>
      <c r="D102" s="135" t="str">
        <f>IF($A102="","",VLOOKUP($A102,'Annex 2 EHV charges'!$D:$O,4,0))</f>
        <v/>
      </c>
      <c r="E102" s="140" t="str">
        <f>IFERROR(IF(VLOOKUP($A102,'Annex 2 EHV charges'!$D:$O,9,FALSE)=0,"",VLOOKUP($A102,'Annex 2 EHV charges'!$D:$O,9,FALSE)),"")</f>
        <v/>
      </c>
      <c r="F102" s="141" t="str">
        <f>IFERROR(IF(VLOOKUP($A102,'Annex 2 EHV charges'!$D:$O,10,FALSE)=0,"",VLOOKUP($A102,'Annex 2 EHV charges'!$D:$O,10,FALSE)),"")</f>
        <v/>
      </c>
      <c r="G102" s="142" t="str">
        <f>IFERROR(IF(VLOOKUP($A102,'Annex 2 EHV charges'!$D:$O,11,FALSE)=0,"",VLOOKUP($A102,'Annex 2 EHV charges'!$D:$O,11,FALSE)),"")</f>
        <v/>
      </c>
      <c r="H102" s="142" t="str">
        <f>IFERROR(IF(VLOOKUP($A102,'Annex 2 EHV charges'!$D:$O,12,FALSE)=0,"",VLOOKUP($A102,'Annex 2 EHV charges'!$D:$O,12,FALSE)),"")</f>
        <v/>
      </c>
    </row>
    <row r="103" spans="1:8" ht="33.75" customHeight="1" x14ac:dyDescent="0.2">
      <c r="A103" s="139" t="str">
        <f t="array" ref="A103">IFERROR(INDEX('Annex 2 EHV charges'!#REF!, MATCH(0, IF(ISBLANK('Annex 2 EHV charges'!#REF!),1, COUNTIF(A$4:$A102, 'Annex 2 EHV charges'!#REF!)), 0)),"")</f>
        <v/>
      </c>
      <c r="B103" s="137" t="str">
        <f>IF($A103="","",VLOOKUP($A103,'Annex 2 EHV charges'!$D:$O,2,0))</f>
        <v/>
      </c>
      <c r="C103" s="138" t="str">
        <f>IF($A103="","",VLOOKUP($A103,'Annex 2 EHV charges'!$D:$O,3,0))</f>
        <v/>
      </c>
      <c r="D103" s="135" t="str">
        <f>IF($A103="","",VLOOKUP($A103,'Annex 2 EHV charges'!$D:$O,4,0))</f>
        <v/>
      </c>
      <c r="E103" s="140" t="str">
        <f>IFERROR(IF(VLOOKUP($A103,'Annex 2 EHV charges'!$D:$O,9,FALSE)=0,"",VLOOKUP($A103,'Annex 2 EHV charges'!$D:$O,9,FALSE)),"")</f>
        <v/>
      </c>
      <c r="F103" s="141" t="str">
        <f>IFERROR(IF(VLOOKUP($A103,'Annex 2 EHV charges'!$D:$O,10,FALSE)=0,"",VLOOKUP($A103,'Annex 2 EHV charges'!$D:$O,10,FALSE)),"")</f>
        <v/>
      </c>
      <c r="G103" s="142" t="str">
        <f>IFERROR(IF(VLOOKUP($A103,'Annex 2 EHV charges'!$D:$O,11,FALSE)=0,"",VLOOKUP($A103,'Annex 2 EHV charges'!$D:$O,11,FALSE)),"")</f>
        <v/>
      </c>
      <c r="H103" s="142" t="str">
        <f>IFERROR(IF(VLOOKUP($A103,'Annex 2 EHV charges'!$D:$O,12,FALSE)=0,"",VLOOKUP($A103,'Annex 2 EHV charges'!$D:$O,12,FALSE)),"")</f>
        <v/>
      </c>
    </row>
    <row r="104" spans="1:8" ht="33.75" customHeight="1" x14ac:dyDescent="0.2">
      <c r="A104" s="139" t="str">
        <f t="array" ref="A104">IFERROR(INDEX('Annex 2 EHV charges'!#REF!, MATCH(0, IF(ISBLANK('Annex 2 EHV charges'!#REF!),1, COUNTIF(A$4:$A103, 'Annex 2 EHV charges'!#REF!)), 0)),"")</f>
        <v/>
      </c>
      <c r="B104" s="137" t="str">
        <f>IF($A104="","",VLOOKUP($A104,'Annex 2 EHV charges'!$D:$O,2,0))</f>
        <v/>
      </c>
      <c r="C104" s="138" t="str">
        <f>IF($A104="","",VLOOKUP($A104,'Annex 2 EHV charges'!$D:$O,3,0))</f>
        <v/>
      </c>
      <c r="D104" s="135" t="str">
        <f>IF($A104="","",VLOOKUP($A104,'Annex 2 EHV charges'!$D:$O,4,0))</f>
        <v/>
      </c>
      <c r="E104" s="140" t="str">
        <f>IFERROR(IF(VLOOKUP($A104,'Annex 2 EHV charges'!$D:$O,9,FALSE)=0,"",VLOOKUP($A104,'Annex 2 EHV charges'!$D:$O,9,FALSE)),"")</f>
        <v/>
      </c>
      <c r="F104" s="141" t="str">
        <f>IFERROR(IF(VLOOKUP($A104,'Annex 2 EHV charges'!$D:$O,10,FALSE)=0,"",VLOOKUP($A104,'Annex 2 EHV charges'!$D:$O,10,FALSE)),"")</f>
        <v/>
      </c>
      <c r="G104" s="142" t="str">
        <f>IFERROR(IF(VLOOKUP($A104,'Annex 2 EHV charges'!$D:$O,11,FALSE)=0,"",VLOOKUP($A104,'Annex 2 EHV charges'!$D:$O,11,FALSE)),"")</f>
        <v/>
      </c>
      <c r="H104" s="142" t="str">
        <f>IFERROR(IF(VLOOKUP($A104,'Annex 2 EHV charges'!$D:$O,12,FALSE)=0,"",VLOOKUP($A104,'Annex 2 EHV charges'!$D:$O,12,FALSE)),"")</f>
        <v/>
      </c>
    </row>
    <row r="105" spans="1:8" ht="33.75" customHeight="1" x14ac:dyDescent="0.2">
      <c r="A105" s="139" t="str">
        <f t="array" ref="A105">IFERROR(INDEX('Annex 2 EHV charges'!#REF!, MATCH(0, IF(ISBLANK('Annex 2 EHV charges'!#REF!),1, COUNTIF(A$4:$A104, 'Annex 2 EHV charges'!#REF!)), 0)),"")</f>
        <v/>
      </c>
      <c r="B105" s="137" t="str">
        <f>IF($A105="","",VLOOKUP($A105,'Annex 2 EHV charges'!$D:$O,2,0))</f>
        <v/>
      </c>
      <c r="C105" s="138" t="str">
        <f>IF($A105="","",VLOOKUP($A105,'Annex 2 EHV charges'!$D:$O,3,0))</f>
        <v/>
      </c>
      <c r="D105" s="135" t="str">
        <f>IF($A105="","",VLOOKUP($A105,'Annex 2 EHV charges'!$D:$O,4,0))</f>
        <v/>
      </c>
      <c r="E105" s="140" t="str">
        <f>IFERROR(IF(VLOOKUP($A105,'Annex 2 EHV charges'!$D:$O,9,FALSE)=0,"",VLOOKUP($A105,'Annex 2 EHV charges'!$D:$O,9,FALSE)),"")</f>
        <v/>
      </c>
      <c r="F105" s="141" t="str">
        <f>IFERROR(IF(VLOOKUP($A105,'Annex 2 EHV charges'!$D:$O,10,FALSE)=0,"",VLOOKUP($A105,'Annex 2 EHV charges'!$D:$O,10,FALSE)),"")</f>
        <v/>
      </c>
      <c r="G105" s="142" t="str">
        <f>IFERROR(IF(VLOOKUP($A105,'Annex 2 EHV charges'!$D:$O,11,FALSE)=0,"",VLOOKUP($A105,'Annex 2 EHV charges'!$D:$O,11,FALSE)),"")</f>
        <v/>
      </c>
      <c r="H105" s="142" t="str">
        <f>IFERROR(IF(VLOOKUP($A105,'Annex 2 EHV charges'!$D:$O,12,FALSE)=0,"",VLOOKUP($A105,'Annex 2 EHV charges'!$D:$O,12,FALSE)),"")</f>
        <v/>
      </c>
    </row>
    <row r="106" spans="1:8" ht="33.75" customHeight="1" x14ac:dyDescent="0.2">
      <c r="A106" s="139" t="str">
        <f t="array" ref="A106">IFERROR(INDEX('Annex 2 EHV charges'!#REF!, MATCH(0, IF(ISBLANK('Annex 2 EHV charges'!#REF!),1, COUNTIF(A$4:$A105, 'Annex 2 EHV charges'!#REF!)), 0)),"")</f>
        <v/>
      </c>
      <c r="B106" s="137" t="str">
        <f>IF($A106="","",VLOOKUP($A106,'Annex 2 EHV charges'!$D:$O,2,0))</f>
        <v/>
      </c>
      <c r="C106" s="138" t="str">
        <f>IF($A106="","",VLOOKUP($A106,'Annex 2 EHV charges'!$D:$O,3,0))</f>
        <v/>
      </c>
      <c r="D106" s="135" t="str">
        <f>IF($A106="","",VLOOKUP($A106,'Annex 2 EHV charges'!$D:$O,4,0))</f>
        <v/>
      </c>
      <c r="E106" s="140" t="str">
        <f>IFERROR(IF(VLOOKUP($A106,'Annex 2 EHV charges'!$D:$O,9,FALSE)=0,"",VLOOKUP($A106,'Annex 2 EHV charges'!$D:$O,9,FALSE)),"")</f>
        <v/>
      </c>
      <c r="F106" s="141" t="str">
        <f>IFERROR(IF(VLOOKUP($A106,'Annex 2 EHV charges'!$D:$O,10,FALSE)=0,"",VLOOKUP($A106,'Annex 2 EHV charges'!$D:$O,10,FALSE)),"")</f>
        <v/>
      </c>
      <c r="G106" s="142" t="str">
        <f>IFERROR(IF(VLOOKUP($A106,'Annex 2 EHV charges'!$D:$O,11,FALSE)=0,"",VLOOKUP($A106,'Annex 2 EHV charges'!$D:$O,11,FALSE)),"")</f>
        <v/>
      </c>
      <c r="H106" s="142" t="str">
        <f>IFERROR(IF(VLOOKUP($A106,'Annex 2 EHV charges'!$D:$O,12,FALSE)=0,"",VLOOKUP($A106,'Annex 2 EHV charges'!$D:$O,12,FALSE)),"")</f>
        <v/>
      </c>
    </row>
    <row r="107" spans="1:8" ht="33.75" customHeight="1" x14ac:dyDescent="0.2">
      <c r="A107" s="139" t="str">
        <f t="array" ref="A107">IFERROR(INDEX('Annex 2 EHV charges'!#REF!, MATCH(0, IF(ISBLANK('Annex 2 EHV charges'!#REF!),1, COUNTIF(A$4:$A106, 'Annex 2 EHV charges'!#REF!)), 0)),"")</f>
        <v/>
      </c>
      <c r="B107" s="137" t="str">
        <f>IF($A107="","",VLOOKUP($A107,'Annex 2 EHV charges'!$D:$O,2,0))</f>
        <v/>
      </c>
      <c r="C107" s="138" t="str">
        <f>IF($A107="","",VLOOKUP($A107,'Annex 2 EHV charges'!$D:$O,3,0))</f>
        <v/>
      </c>
      <c r="D107" s="135" t="str">
        <f>IF($A107="","",VLOOKUP($A107,'Annex 2 EHV charges'!$D:$O,4,0))</f>
        <v/>
      </c>
      <c r="E107" s="140" t="str">
        <f>IFERROR(IF(VLOOKUP($A107,'Annex 2 EHV charges'!$D:$O,9,FALSE)=0,"",VLOOKUP($A107,'Annex 2 EHV charges'!$D:$O,9,FALSE)),"")</f>
        <v/>
      </c>
      <c r="F107" s="141" t="str">
        <f>IFERROR(IF(VLOOKUP($A107,'Annex 2 EHV charges'!$D:$O,10,FALSE)=0,"",VLOOKUP($A107,'Annex 2 EHV charges'!$D:$O,10,FALSE)),"")</f>
        <v/>
      </c>
      <c r="G107" s="142" t="str">
        <f>IFERROR(IF(VLOOKUP($A107,'Annex 2 EHV charges'!$D:$O,11,FALSE)=0,"",VLOOKUP($A107,'Annex 2 EHV charges'!$D:$O,11,FALSE)),"")</f>
        <v/>
      </c>
      <c r="H107" s="142" t="str">
        <f>IFERROR(IF(VLOOKUP($A107,'Annex 2 EHV charges'!$D:$O,12,FALSE)=0,"",VLOOKUP($A107,'Annex 2 EHV charges'!$D:$O,12,FALSE)),"")</f>
        <v/>
      </c>
    </row>
    <row r="108" spans="1:8" ht="33.75" customHeight="1" x14ac:dyDescent="0.2">
      <c r="A108" s="139" t="str">
        <f t="array" ref="A108">IFERROR(INDEX('Annex 2 EHV charges'!#REF!, MATCH(0, IF(ISBLANK('Annex 2 EHV charges'!#REF!),1, COUNTIF(A$4:$A107, 'Annex 2 EHV charges'!#REF!)), 0)),"")</f>
        <v/>
      </c>
      <c r="B108" s="137" t="str">
        <f>IF($A108="","",VLOOKUP($A108,'Annex 2 EHV charges'!$D:$O,2,0))</f>
        <v/>
      </c>
      <c r="C108" s="138" t="str">
        <f>IF($A108="","",VLOOKUP($A108,'Annex 2 EHV charges'!$D:$O,3,0))</f>
        <v/>
      </c>
      <c r="D108" s="135" t="str">
        <f>IF($A108="","",VLOOKUP($A108,'Annex 2 EHV charges'!$D:$O,4,0))</f>
        <v/>
      </c>
      <c r="E108" s="140" t="str">
        <f>IFERROR(IF(VLOOKUP($A108,'Annex 2 EHV charges'!$D:$O,9,FALSE)=0,"",VLOOKUP($A108,'Annex 2 EHV charges'!$D:$O,9,FALSE)),"")</f>
        <v/>
      </c>
      <c r="F108" s="141" t="str">
        <f>IFERROR(IF(VLOOKUP($A108,'Annex 2 EHV charges'!$D:$O,10,FALSE)=0,"",VLOOKUP($A108,'Annex 2 EHV charges'!$D:$O,10,FALSE)),"")</f>
        <v/>
      </c>
      <c r="G108" s="142" t="str">
        <f>IFERROR(IF(VLOOKUP($A108,'Annex 2 EHV charges'!$D:$O,11,FALSE)=0,"",VLOOKUP($A108,'Annex 2 EHV charges'!$D:$O,11,FALSE)),"")</f>
        <v/>
      </c>
      <c r="H108" s="142" t="str">
        <f>IFERROR(IF(VLOOKUP($A108,'Annex 2 EHV charges'!$D:$O,12,FALSE)=0,"",VLOOKUP($A108,'Annex 2 EHV charges'!$D:$O,12,FALSE)),"")</f>
        <v/>
      </c>
    </row>
    <row r="109" spans="1:8" ht="33.75" customHeight="1" x14ac:dyDescent="0.2">
      <c r="A109" s="139" t="str">
        <f t="array" ref="A109">IFERROR(INDEX('Annex 2 EHV charges'!#REF!, MATCH(0, IF(ISBLANK('Annex 2 EHV charges'!#REF!),1, COUNTIF(A$4:$A108, 'Annex 2 EHV charges'!#REF!)), 0)),"")</f>
        <v/>
      </c>
      <c r="B109" s="137" t="str">
        <f>IF($A109="","",VLOOKUP($A109,'Annex 2 EHV charges'!$D:$O,2,0))</f>
        <v/>
      </c>
      <c r="C109" s="138" t="str">
        <f>IF($A109="","",VLOOKUP($A109,'Annex 2 EHV charges'!$D:$O,3,0))</f>
        <v/>
      </c>
      <c r="D109" s="135" t="str">
        <f>IF($A109="","",VLOOKUP($A109,'Annex 2 EHV charges'!$D:$O,4,0))</f>
        <v/>
      </c>
      <c r="E109" s="140" t="str">
        <f>IFERROR(IF(VLOOKUP($A109,'Annex 2 EHV charges'!$D:$O,9,FALSE)=0,"",VLOOKUP($A109,'Annex 2 EHV charges'!$D:$O,9,FALSE)),"")</f>
        <v/>
      </c>
      <c r="F109" s="141" t="str">
        <f>IFERROR(IF(VLOOKUP($A109,'Annex 2 EHV charges'!$D:$O,10,FALSE)=0,"",VLOOKUP($A109,'Annex 2 EHV charges'!$D:$O,10,FALSE)),"")</f>
        <v/>
      </c>
      <c r="G109" s="142" t="str">
        <f>IFERROR(IF(VLOOKUP($A109,'Annex 2 EHV charges'!$D:$O,11,FALSE)=0,"",VLOOKUP($A109,'Annex 2 EHV charges'!$D:$O,11,FALSE)),"")</f>
        <v/>
      </c>
      <c r="H109" s="142" t="str">
        <f>IFERROR(IF(VLOOKUP($A109,'Annex 2 EHV charges'!$D:$O,12,FALSE)=0,"",VLOOKUP($A109,'Annex 2 EHV charges'!$D:$O,12,FALSE)),"")</f>
        <v/>
      </c>
    </row>
    <row r="110" spans="1:8" ht="33.75" customHeight="1" x14ac:dyDescent="0.2">
      <c r="A110" s="139" t="str">
        <f t="array" ref="A110">IFERROR(INDEX('Annex 2 EHV charges'!#REF!, MATCH(0, IF(ISBLANK('Annex 2 EHV charges'!#REF!),1, COUNTIF(A$4:$A109, 'Annex 2 EHV charges'!#REF!)), 0)),"")</f>
        <v/>
      </c>
      <c r="B110" s="137" t="str">
        <f>IF($A110="","",VLOOKUP($A110,'Annex 2 EHV charges'!$D:$O,2,0))</f>
        <v/>
      </c>
      <c r="C110" s="138" t="str">
        <f>IF($A110="","",VLOOKUP($A110,'Annex 2 EHV charges'!$D:$O,3,0))</f>
        <v/>
      </c>
      <c r="D110" s="135" t="str">
        <f>IF($A110="","",VLOOKUP($A110,'Annex 2 EHV charges'!$D:$O,4,0))</f>
        <v/>
      </c>
      <c r="E110" s="140" t="str">
        <f>IFERROR(IF(VLOOKUP($A110,'Annex 2 EHV charges'!$D:$O,9,FALSE)=0,"",VLOOKUP($A110,'Annex 2 EHV charges'!$D:$O,9,FALSE)),"")</f>
        <v/>
      </c>
      <c r="F110" s="141" t="str">
        <f>IFERROR(IF(VLOOKUP($A110,'Annex 2 EHV charges'!$D:$O,10,FALSE)=0,"",VLOOKUP($A110,'Annex 2 EHV charges'!$D:$O,10,FALSE)),"")</f>
        <v/>
      </c>
      <c r="G110" s="142" t="str">
        <f>IFERROR(IF(VLOOKUP($A110,'Annex 2 EHV charges'!$D:$O,11,FALSE)=0,"",VLOOKUP($A110,'Annex 2 EHV charges'!$D:$O,11,FALSE)),"")</f>
        <v/>
      </c>
      <c r="H110" s="142" t="str">
        <f>IFERROR(IF(VLOOKUP($A110,'Annex 2 EHV charges'!$D:$O,12,FALSE)=0,"",VLOOKUP($A110,'Annex 2 EHV charges'!$D:$O,12,FALSE)),"")</f>
        <v/>
      </c>
    </row>
    <row r="111" spans="1:8" x14ac:dyDescent="0.2">
      <c r="A111" s="139" t="str">
        <f t="array" ref="A111">IFERROR(INDEX('Annex 2 EHV charges'!#REF!, MATCH(0, IF(ISBLANK('Annex 2 EHV charges'!#REF!),1, COUNTIF(A$4:$A110, 'Annex 2 EHV charges'!#REF!)), 0)),"")</f>
        <v/>
      </c>
      <c r="B111" s="137" t="str">
        <f>IF($A111="","",VLOOKUP($A111,'Annex 2 EHV charges'!$D:$O,2,0))</f>
        <v/>
      </c>
      <c r="C111" s="138" t="str">
        <f>IF($A111="","",VLOOKUP($A111,'Annex 2 EHV charges'!$D:$O,3,0))</f>
        <v/>
      </c>
      <c r="D111" s="135" t="str">
        <f>IF($A111="","",VLOOKUP($A111,'Annex 2 EHV charges'!$D:$O,4,0))</f>
        <v/>
      </c>
      <c r="E111" s="140" t="str">
        <f>IFERROR(IF(VLOOKUP($A111,'Annex 2 EHV charges'!$D:$O,9,FALSE)=0,"",VLOOKUP($A111,'Annex 2 EHV charges'!$D:$O,9,FALSE)),"")</f>
        <v/>
      </c>
      <c r="F111" s="141" t="str">
        <f>IFERROR(IF(VLOOKUP($A111,'Annex 2 EHV charges'!$D:$O,10,FALSE)=0,"",VLOOKUP($A111,'Annex 2 EHV charges'!$D:$O,10,FALSE)),"")</f>
        <v/>
      </c>
      <c r="G111" s="142" t="str">
        <f>IFERROR(IF(VLOOKUP($A111,'Annex 2 EHV charges'!$D:$O,11,FALSE)=0,"",VLOOKUP($A111,'Annex 2 EHV charges'!$D:$O,11,FALSE)),"")</f>
        <v/>
      </c>
      <c r="H111" s="142" t="str">
        <f>IFERROR(IF(VLOOKUP($A111,'Annex 2 EHV charges'!$D:$O,12,FALSE)=0,"",VLOOKUP($A111,'Annex 2 EHV charges'!$D:$O,12,FALSE)),"")</f>
        <v/>
      </c>
    </row>
    <row r="112" spans="1:8" ht="33.75" customHeight="1" x14ac:dyDescent="0.2">
      <c r="A112" s="139" t="str">
        <f t="array" ref="A112">IFERROR(INDEX('Annex 2 EHV charges'!#REF!, MATCH(0, IF(ISBLANK('Annex 2 EHV charges'!#REF!),1, COUNTIF(A$4:$A111, 'Annex 2 EHV charges'!#REF!)), 0)),"")</f>
        <v/>
      </c>
      <c r="B112" s="137" t="str">
        <f>IF($A112="","",VLOOKUP($A112,'Annex 2 EHV charges'!$D:$O,2,0))</f>
        <v/>
      </c>
      <c r="C112" s="138" t="str">
        <f>IF($A112="","",VLOOKUP($A112,'Annex 2 EHV charges'!$D:$O,3,0))</f>
        <v/>
      </c>
      <c r="D112" s="135" t="str">
        <f>IF($A112="","",VLOOKUP($A112,'Annex 2 EHV charges'!$D:$O,4,0))</f>
        <v/>
      </c>
      <c r="E112" s="140" t="str">
        <f>IFERROR(IF(VLOOKUP($A112,'Annex 2 EHV charges'!$D:$O,9,FALSE)=0,"",VLOOKUP($A112,'Annex 2 EHV charges'!$D:$O,9,FALSE)),"")</f>
        <v/>
      </c>
      <c r="F112" s="141" t="str">
        <f>IFERROR(IF(VLOOKUP($A112,'Annex 2 EHV charges'!$D:$O,10,FALSE)=0,"",VLOOKUP($A112,'Annex 2 EHV charges'!$D:$O,10,FALSE)),"")</f>
        <v/>
      </c>
      <c r="G112" s="142" t="str">
        <f>IFERROR(IF(VLOOKUP($A112,'Annex 2 EHV charges'!$D:$O,11,FALSE)=0,"",VLOOKUP($A112,'Annex 2 EHV charges'!$D:$O,11,FALSE)),"")</f>
        <v/>
      </c>
      <c r="H112" s="142" t="str">
        <f>IFERROR(IF(VLOOKUP($A112,'Annex 2 EHV charges'!$D:$O,12,FALSE)=0,"",VLOOKUP($A112,'Annex 2 EHV charges'!$D:$O,12,FALSE)),"")</f>
        <v/>
      </c>
    </row>
    <row r="113" spans="1:8" ht="33.75" customHeight="1" x14ac:dyDescent="0.2">
      <c r="A113" s="139" t="str">
        <f t="array" ref="A113">IFERROR(INDEX('Annex 2 EHV charges'!#REF!, MATCH(0, IF(ISBLANK('Annex 2 EHV charges'!#REF!),1, COUNTIF(A$4:$A112, 'Annex 2 EHV charges'!#REF!)), 0)),"")</f>
        <v/>
      </c>
      <c r="B113" s="137" t="str">
        <f>IF($A113="","",VLOOKUP($A113,'Annex 2 EHV charges'!$D:$O,2,0))</f>
        <v/>
      </c>
      <c r="C113" s="138" t="str">
        <f>IF($A113="","",VLOOKUP($A113,'Annex 2 EHV charges'!$D:$O,3,0))</f>
        <v/>
      </c>
      <c r="D113" s="135" t="str">
        <f>IF($A113="","",VLOOKUP($A113,'Annex 2 EHV charges'!$D:$O,4,0))</f>
        <v/>
      </c>
      <c r="E113" s="140" t="str">
        <f>IFERROR(IF(VLOOKUP($A113,'Annex 2 EHV charges'!$D:$O,9,FALSE)=0,"",VLOOKUP($A113,'Annex 2 EHV charges'!$D:$O,9,FALSE)),"")</f>
        <v/>
      </c>
      <c r="F113" s="141" t="str">
        <f>IFERROR(IF(VLOOKUP($A113,'Annex 2 EHV charges'!$D:$O,10,FALSE)=0,"",VLOOKUP($A113,'Annex 2 EHV charges'!$D:$O,10,FALSE)),"")</f>
        <v/>
      </c>
      <c r="G113" s="142" t="str">
        <f>IFERROR(IF(VLOOKUP($A113,'Annex 2 EHV charges'!$D:$O,11,FALSE)=0,"",VLOOKUP($A113,'Annex 2 EHV charges'!$D:$O,11,FALSE)),"")</f>
        <v/>
      </c>
      <c r="H113" s="142" t="str">
        <f>IFERROR(IF(VLOOKUP($A113,'Annex 2 EHV charges'!$D:$O,12,FALSE)=0,"",VLOOKUP($A113,'Annex 2 EHV charges'!$D:$O,12,FALSE)),"")</f>
        <v/>
      </c>
    </row>
    <row r="114" spans="1:8" ht="33.75" customHeight="1" x14ac:dyDescent="0.2">
      <c r="A114" s="139" t="str">
        <f t="array" ref="A114">IFERROR(INDEX('Annex 2 EHV charges'!#REF!, MATCH(0, IF(ISBLANK('Annex 2 EHV charges'!#REF!),1, COUNTIF(A$4:$A113, 'Annex 2 EHV charges'!#REF!)), 0)),"")</f>
        <v/>
      </c>
      <c r="B114" s="137" t="str">
        <f>IF($A114="","",VLOOKUP($A114,'Annex 2 EHV charges'!$D:$O,2,0))</f>
        <v/>
      </c>
      <c r="C114" s="138" t="str">
        <f>IF($A114="","",VLOOKUP($A114,'Annex 2 EHV charges'!$D:$O,3,0))</f>
        <v/>
      </c>
      <c r="D114" s="135" t="str">
        <f>IF($A114="","",VLOOKUP($A114,'Annex 2 EHV charges'!$D:$O,4,0))</f>
        <v/>
      </c>
      <c r="E114" s="140" t="str">
        <f>IFERROR(IF(VLOOKUP($A114,'Annex 2 EHV charges'!$D:$O,9,FALSE)=0,"",VLOOKUP($A114,'Annex 2 EHV charges'!$D:$O,9,FALSE)),"")</f>
        <v/>
      </c>
      <c r="F114" s="141" t="str">
        <f>IFERROR(IF(VLOOKUP($A114,'Annex 2 EHV charges'!$D:$O,10,FALSE)=0,"",VLOOKUP($A114,'Annex 2 EHV charges'!$D:$O,10,FALSE)),"")</f>
        <v/>
      </c>
      <c r="G114" s="142" t="str">
        <f>IFERROR(IF(VLOOKUP($A114,'Annex 2 EHV charges'!$D:$O,11,FALSE)=0,"",VLOOKUP($A114,'Annex 2 EHV charges'!$D:$O,11,FALSE)),"")</f>
        <v/>
      </c>
      <c r="H114" s="142" t="str">
        <f>IFERROR(IF(VLOOKUP($A114,'Annex 2 EHV charges'!$D:$O,12,FALSE)=0,"",VLOOKUP($A114,'Annex 2 EHV charges'!$D:$O,12,FALSE)),"")</f>
        <v/>
      </c>
    </row>
    <row r="115" spans="1:8" ht="33.75" customHeight="1" x14ac:dyDescent="0.2">
      <c r="A115" s="139" t="str">
        <f t="array" ref="A115">IFERROR(INDEX('Annex 2 EHV charges'!#REF!, MATCH(0, IF(ISBLANK('Annex 2 EHV charges'!#REF!),1, COUNTIF(A$4:$A114, 'Annex 2 EHV charges'!#REF!)), 0)),"")</f>
        <v/>
      </c>
      <c r="B115" s="137" t="str">
        <f>IF($A115="","",VLOOKUP($A115,'Annex 2 EHV charges'!$D:$O,2,0))</f>
        <v/>
      </c>
      <c r="C115" s="138" t="str">
        <f>IF($A115="","",VLOOKUP($A115,'Annex 2 EHV charges'!$D:$O,3,0))</f>
        <v/>
      </c>
      <c r="D115" s="135" t="str">
        <f>IF($A115="","",VLOOKUP($A115,'Annex 2 EHV charges'!$D:$O,4,0))</f>
        <v/>
      </c>
      <c r="E115" s="140" t="str">
        <f>IFERROR(IF(VLOOKUP($A115,'Annex 2 EHV charges'!$D:$O,9,FALSE)=0,"",VLOOKUP($A115,'Annex 2 EHV charges'!$D:$O,9,FALSE)),"")</f>
        <v/>
      </c>
      <c r="F115" s="141" t="str">
        <f>IFERROR(IF(VLOOKUP($A115,'Annex 2 EHV charges'!$D:$O,10,FALSE)=0,"",VLOOKUP($A115,'Annex 2 EHV charges'!$D:$O,10,FALSE)),"")</f>
        <v/>
      </c>
      <c r="G115" s="142" t="str">
        <f>IFERROR(IF(VLOOKUP($A115,'Annex 2 EHV charges'!$D:$O,11,FALSE)=0,"",VLOOKUP($A115,'Annex 2 EHV charges'!$D:$O,11,FALSE)),"")</f>
        <v/>
      </c>
      <c r="H115" s="142" t="str">
        <f>IFERROR(IF(VLOOKUP($A115,'Annex 2 EHV charges'!$D:$O,12,FALSE)=0,"",VLOOKUP($A115,'Annex 2 EHV charges'!$D:$O,12,FALSE)),"")</f>
        <v/>
      </c>
    </row>
    <row r="116" spans="1:8" ht="33.75" customHeight="1" x14ac:dyDescent="0.2">
      <c r="A116" s="139" t="str">
        <f t="array" ref="A116">IFERROR(INDEX('Annex 2 EHV charges'!#REF!, MATCH(0, IF(ISBLANK('Annex 2 EHV charges'!#REF!),1, COUNTIF(A$4:$A115, 'Annex 2 EHV charges'!#REF!)), 0)),"")</f>
        <v/>
      </c>
      <c r="B116" s="137" t="str">
        <f>IF($A116="","",VLOOKUP($A116,'Annex 2 EHV charges'!$D:$O,2,0))</f>
        <v/>
      </c>
      <c r="C116" s="138" t="str">
        <f>IF($A116="","",VLOOKUP($A116,'Annex 2 EHV charges'!$D:$O,3,0))</f>
        <v/>
      </c>
      <c r="D116" s="135" t="str">
        <f>IF($A116="","",VLOOKUP($A116,'Annex 2 EHV charges'!$D:$O,4,0))</f>
        <v/>
      </c>
      <c r="E116" s="140" t="str">
        <f>IFERROR(IF(VLOOKUP($A116,'Annex 2 EHV charges'!$D:$O,9,FALSE)=0,"",VLOOKUP($A116,'Annex 2 EHV charges'!$D:$O,9,FALSE)),"")</f>
        <v/>
      </c>
      <c r="F116" s="141" t="str">
        <f>IFERROR(IF(VLOOKUP($A116,'Annex 2 EHV charges'!$D:$O,10,FALSE)=0,"",VLOOKUP($A116,'Annex 2 EHV charges'!$D:$O,10,FALSE)),"")</f>
        <v/>
      </c>
      <c r="G116" s="142" t="str">
        <f>IFERROR(IF(VLOOKUP($A116,'Annex 2 EHV charges'!$D:$O,11,FALSE)=0,"",VLOOKUP($A116,'Annex 2 EHV charges'!$D:$O,11,FALSE)),"")</f>
        <v/>
      </c>
      <c r="H116" s="142" t="str">
        <f>IFERROR(IF(VLOOKUP($A116,'Annex 2 EHV charges'!$D:$O,12,FALSE)=0,"",VLOOKUP($A116,'Annex 2 EHV charges'!$D:$O,12,FALSE)),"")</f>
        <v/>
      </c>
    </row>
    <row r="117" spans="1:8" ht="33.75" customHeight="1" x14ac:dyDescent="0.2">
      <c r="A117" s="139" t="str">
        <f t="array" ref="A117">IFERROR(INDEX('Annex 2 EHV charges'!#REF!, MATCH(0, IF(ISBLANK('Annex 2 EHV charges'!#REF!),1, COUNTIF(A$4:$A116, 'Annex 2 EHV charges'!#REF!)), 0)),"")</f>
        <v/>
      </c>
      <c r="B117" s="137" t="str">
        <f>IF($A117="","",VLOOKUP($A117,'Annex 2 EHV charges'!$D:$O,2,0))</f>
        <v/>
      </c>
      <c r="C117" s="138" t="str">
        <f>IF($A117="","",VLOOKUP($A117,'Annex 2 EHV charges'!$D:$O,3,0))</f>
        <v/>
      </c>
      <c r="D117" s="135" t="str">
        <f>IF($A117="","",VLOOKUP($A117,'Annex 2 EHV charges'!$D:$O,4,0))</f>
        <v/>
      </c>
      <c r="E117" s="140" t="str">
        <f>IFERROR(IF(VLOOKUP($A117,'Annex 2 EHV charges'!$D:$O,9,FALSE)=0,"",VLOOKUP($A117,'Annex 2 EHV charges'!$D:$O,9,FALSE)),"")</f>
        <v/>
      </c>
      <c r="F117" s="141" t="str">
        <f>IFERROR(IF(VLOOKUP($A117,'Annex 2 EHV charges'!$D:$O,10,FALSE)=0,"",VLOOKUP($A117,'Annex 2 EHV charges'!$D:$O,10,FALSE)),"")</f>
        <v/>
      </c>
      <c r="G117" s="142" t="str">
        <f>IFERROR(IF(VLOOKUP($A117,'Annex 2 EHV charges'!$D:$O,11,FALSE)=0,"",VLOOKUP($A117,'Annex 2 EHV charges'!$D:$O,11,FALSE)),"")</f>
        <v/>
      </c>
      <c r="H117" s="142" t="str">
        <f>IFERROR(IF(VLOOKUP($A117,'Annex 2 EHV charges'!$D:$O,12,FALSE)=0,"",VLOOKUP($A117,'Annex 2 EHV charges'!$D:$O,12,FALSE)),"")</f>
        <v/>
      </c>
    </row>
    <row r="118" spans="1:8" ht="33.75" customHeight="1" x14ac:dyDescent="0.2">
      <c r="A118" s="139" t="str">
        <f t="array" ref="A118">IFERROR(INDEX('Annex 2 EHV charges'!#REF!, MATCH(0, IF(ISBLANK('Annex 2 EHV charges'!#REF!),1, COUNTIF(A$4:$A117, 'Annex 2 EHV charges'!#REF!)), 0)),"")</f>
        <v/>
      </c>
      <c r="B118" s="137" t="str">
        <f>IF($A118="","",VLOOKUP($A118,'Annex 2 EHV charges'!$D:$O,2,0))</f>
        <v/>
      </c>
      <c r="C118" s="138" t="str">
        <f>IF($A118="","",VLOOKUP($A118,'Annex 2 EHV charges'!$D:$O,3,0))</f>
        <v/>
      </c>
      <c r="D118" s="135" t="str">
        <f>IF($A118="","",VLOOKUP($A118,'Annex 2 EHV charges'!$D:$O,4,0))</f>
        <v/>
      </c>
      <c r="E118" s="140" t="str">
        <f>IFERROR(IF(VLOOKUP($A118,'Annex 2 EHV charges'!$D:$O,9,FALSE)=0,"",VLOOKUP($A118,'Annex 2 EHV charges'!$D:$O,9,FALSE)),"")</f>
        <v/>
      </c>
      <c r="F118" s="141" t="str">
        <f>IFERROR(IF(VLOOKUP($A118,'Annex 2 EHV charges'!$D:$O,10,FALSE)=0,"",VLOOKUP($A118,'Annex 2 EHV charges'!$D:$O,10,FALSE)),"")</f>
        <v/>
      </c>
      <c r="G118" s="142" t="str">
        <f>IFERROR(IF(VLOOKUP($A118,'Annex 2 EHV charges'!$D:$O,11,FALSE)=0,"",VLOOKUP($A118,'Annex 2 EHV charges'!$D:$O,11,FALSE)),"")</f>
        <v/>
      </c>
      <c r="H118" s="142" t="str">
        <f>IFERROR(IF(VLOOKUP($A118,'Annex 2 EHV charges'!$D:$O,12,FALSE)=0,"",VLOOKUP($A118,'Annex 2 EHV charges'!$D:$O,12,FALSE)),"")</f>
        <v/>
      </c>
    </row>
    <row r="119" spans="1:8" ht="33.75" customHeight="1" x14ac:dyDescent="0.2">
      <c r="A119" s="139" t="str">
        <f t="array" ref="A119">IFERROR(INDEX('Annex 2 EHV charges'!#REF!, MATCH(0, IF(ISBLANK('Annex 2 EHV charges'!#REF!),1, COUNTIF(A$4:$A118, 'Annex 2 EHV charges'!#REF!)), 0)),"")</f>
        <v/>
      </c>
      <c r="B119" s="137" t="str">
        <f>IF($A119="","",VLOOKUP($A119,'Annex 2 EHV charges'!$D:$O,2,0))</f>
        <v/>
      </c>
      <c r="C119" s="138" t="str">
        <f>IF($A119="","",VLOOKUP($A119,'Annex 2 EHV charges'!$D:$O,3,0))</f>
        <v/>
      </c>
      <c r="D119" s="135" t="str">
        <f>IF($A119="","",VLOOKUP($A119,'Annex 2 EHV charges'!$D:$O,4,0))</f>
        <v/>
      </c>
      <c r="E119" s="140" t="str">
        <f>IFERROR(IF(VLOOKUP($A119,'Annex 2 EHV charges'!$D:$O,9,FALSE)=0,"",VLOOKUP($A119,'Annex 2 EHV charges'!$D:$O,9,FALSE)),"")</f>
        <v/>
      </c>
      <c r="F119" s="141" t="str">
        <f>IFERROR(IF(VLOOKUP($A119,'Annex 2 EHV charges'!$D:$O,10,FALSE)=0,"",VLOOKUP($A119,'Annex 2 EHV charges'!$D:$O,10,FALSE)),"")</f>
        <v/>
      </c>
      <c r="G119" s="142" t="str">
        <f>IFERROR(IF(VLOOKUP($A119,'Annex 2 EHV charges'!$D:$O,11,FALSE)=0,"",VLOOKUP($A119,'Annex 2 EHV charges'!$D:$O,11,FALSE)),"")</f>
        <v/>
      </c>
      <c r="H119" s="142" t="str">
        <f>IFERROR(IF(VLOOKUP($A119,'Annex 2 EHV charges'!$D:$O,12,FALSE)=0,"",VLOOKUP($A119,'Annex 2 EHV charges'!$D:$O,12,FALSE)),"")</f>
        <v/>
      </c>
    </row>
    <row r="120" spans="1:8" ht="33.75" customHeight="1" x14ac:dyDescent="0.2">
      <c r="A120" s="139" t="str">
        <f t="array" ref="A120">IFERROR(INDEX('Annex 2 EHV charges'!#REF!, MATCH(0, IF(ISBLANK('Annex 2 EHV charges'!#REF!),1, COUNTIF(A$4:$A119, 'Annex 2 EHV charges'!#REF!)), 0)),"")</f>
        <v/>
      </c>
      <c r="B120" s="137" t="str">
        <f>IF($A120="","",VLOOKUP($A120,'Annex 2 EHV charges'!$D:$O,2,0))</f>
        <v/>
      </c>
      <c r="C120" s="138" t="str">
        <f>IF($A120="","",VLOOKUP($A120,'Annex 2 EHV charges'!$D:$O,3,0))</f>
        <v/>
      </c>
      <c r="D120" s="135" t="str">
        <f>IF($A120="","",VLOOKUP($A120,'Annex 2 EHV charges'!$D:$O,4,0))</f>
        <v/>
      </c>
      <c r="E120" s="140" t="str">
        <f>IFERROR(IF(VLOOKUP($A120,'Annex 2 EHV charges'!$D:$O,9,FALSE)=0,"",VLOOKUP($A120,'Annex 2 EHV charges'!$D:$O,9,FALSE)),"")</f>
        <v/>
      </c>
      <c r="F120" s="141" t="str">
        <f>IFERROR(IF(VLOOKUP($A120,'Annex 2 EHV charges'!$D:$O,10,FALSE)=0,"",VLOOKUP($A120,'Annex 2 EHV charges'!$D:$O,10,FALSE)),"")</f>
        <v/>
      </c>
      <c r="G120" s="142" t="str">
        <f>IFERROR(IF(VLOOKUP($A120,'Annex 2 EHV charges'!$D:$O,11,FALSE)=0,"",VLOOKUP($A120,'Annex 2 EHV charges'!$D:$O,11,FALSE)),"")</f>
        <v/>
      </c>
      <c r="H120" s="142" t="str">
        <f>IFERROR(IF(VLOOKUP($A120,'Annex 2 EHV charges'!$D:$O,12,FALSE)=0,"",VLOOKUP($A120,'Annex 2 EHV charges'!$D:$O,12,FALSE)),"")</f>
        <v/>
      </c>
    </row>
    <row r="121" spans="1:8" ht="33.75" customHeight="1" x14ac:dyDescent="0.2">
      <c r="A121" s="139" t="str">
        <f t="array" ref="A121">IFERROR(INDEX('Annex 2 EHV charges'!#REF!, MATCH(0, IF(ISBLANK('Annex 2 EHV charges'!#REF!),1, COUNTIF(A$4:$A120, 'Annex 2 EHV charges'!#REF!)), 0)),"")</f>
        <v/>
      </c>
      <c r="B121" s="137" t="str">
        <f>IF($A121="","",VLOOKUP($A121,'Annex 2 EHV charges'!$D:$O,2,0))</f>
        <v/>
      </c>
      <c r="C121" s="138" t="str">
        <f>IF($A121="","",VLOOKUP($A121,'Annex 2 EHV charges'!$D:$O,3,0))</f>
        <v/>
      </c>
      <c r="D121" s="135" t="str">
        <f>IF($A121="","",VLOOKUP($A121,'Annex 2 EHV charges'!$D:$O,4,0))</f>
        <v/>
      </c>
      <c r="E121" s="140" t="str">
        <f>IFERROR(IF(VLOOKUP($A121,'Annex 2 EHV charges'!$D:$O,9,FALSE)=0,"",VLOOKUP($A121,'Annex 2 EHV charges'!$D:$O,9,FALSE)),"")</f>
        <v/>
      </c>
      <c r="F121" s="141" t="str">
        <f>IFERROR(IF(VLOOKUP($A121,'Annex 2 EHV charges'!$D:$O,10,FALSE)=0,"",VLOOKUP($A121,'Annex 2 EHV charges'!$D:$O,10,FALSE)),"")</f>
        <v/>
      </c>
      <c r="G121" s="142" t="str">
        <f>IFERROR(IF(VLOOKUP($A121,'Annex 2 EHV charges'!$D:$O,11,FALSE)=0,"",VLOOKUP($A121,'Annex 2 EHV charges'!$D:$O,11,FALSE)),"")</f>
        <v/>
      </c>
      <c r="H121" s="142" t="str">
        <f>IFERROR(IF(VLOOKUP($A121,'Annex 2 EHV charges'!$D:$O,12,FALSE)=0,"",VLOOKUP($A121,'Annex 2 EHV charges'!$D:$O,12,FALSE)),"")</f>
        <v/>
      </c>
    </row>
    <row r="122" spans="1:8" ht="33.75" customHeight="1" x14ac:dyDescent="0.2">
      <c r="A122" s="139" t="str">
        <f t="array" ref="A122">IFERROR(INDEX('Annex 2 EHV charges'!#REF!, MATCH(0, IF(ISBLANK('Annex 2 EHV charges'!#REF!),1, COUNTIF(A$4:$A121, 'Annex 2 EHV charges'!#REF!)), 0)),"")</f>
        <v/>
      </c>
      <c r="B122" s="137" t="str">
        <f>IF($A122="","",VLOOKUP($A122,'Annex 2 EHV charges'!$D:$O,2,0))</f>
        <v/>
      </c>
      <c r="C122" s="138" t="str">
        <f>IF($A122="","",VLOOKUP($A122,'Annex 2 EHV charges'!$D:$O,3,0))</f>
        <v/>
      </c>
      <c r="D122" s="135" t="str">
        <f>IF($A122="","",VLOOKUP($A122,'Annex 2 EHV charges'!$D:$O,4,0))</f>
        <v/>
      </c>
      <c r="E122" s="140" t="str">
        <f>IFERROR(IF(VLOOKUP($A122,'Annex 2 EHV charges'!$D:$O,9,FALSE)=0,"",VLOOKUP($A122,'Annex 2 EHV charges'!$D:$O,9,FALSE)),"")</f>
        <v/>
      </c>
      <c r="F122" s="141" t="str">
        <f>IFERROR(IF(VLOOKUP($A122,'Annex 2 EHV charges'!$D:$O,10,FALSE)=0,"",VLOOKUP($A122,'Annex 2 EHV charges'!$D:$O,10,FALSE)),"")</f>
        <v/>
      </c>
      <c r="G122" s="142" t="str">
        <f>IFERROR(IF(VLOOKUP($A122,'Annex 2 EHV charges'!$D:$O,11,FALSE)=0,"",VLOOKUP($A122,'Annex 2 EHV charges'!$D:$O,11,FALSE)),"")</f>
        <v/>
      </c>
      <c r="H122" s="142" t="str">
        <f>IFERROR(IF(VLOOKUP($A122,'Annex 2 EHV charges'!$D:$O,12,FALSE)=0,"",VLOOKUP($A122,'Annex 2 EHV charges'!$D:$O,12,FALSE)),"")</f>
        <v/>
      </c>
    </row>
    <row r="123" spans="1:8" ht="33.75" customHeight="1" x14ac:dyDescent="0.2">
      <c r="A123" s="139" t="str">
        <f t="array" ref="A123">IFERROR(INDEX('Annex 2 EHV charges'!#REF!, MATCH(0, IF(ISBLANK('Annex 2 EHV charges'!#REF!),1, COUNTIF(A$4:$A122, 'Annex 2 EHV charges'!#REF!)), 0)),"")</f>
        <v/>
      </c>
      <c r="B123" s="137" t="str">
        <f>IF($A123="","",VLOOKUP($A123,'Annex 2 EHV charges'!$D:$O,2,0))</f>
        <v/>
      </c>
      <c r="C123" s="138" t="str">
        <f>IF($A123="","",VLOOKUP($A123,'Annex 2 EHV charges'!$D:$O,3,0))</f>
        <v/>
      </c>
      <c r="D123" s="135" t="str">
        <f>IF($A123="","",VLOOKUP($A123,'Annex 2 EHV charges'!$D:$O,4,0))</f>
        <v/>
      </c>
      <c r="E123" s="140" t="str">
        <f>IFERROR(IF(VLOOKUP($A123,'Annex 2 EHV charges'!$D:$O,9,FALSE)=0,"",VLOOKUP($A123,'Annex 2 EHV charges'!$D:$O,9,FALSE)),"")</f>
        <v/>
      </c>
      <c r="F123" s="141" t="str">
        <f>IFERROR(IF(VLOOKUP($A123,'Annex 2 EHV charges'!$D:$O,10,FALSE)=0,"",VLOOKUP($A123,'Annex 2 EHV charges'!$D:$O,10,FALSE)),"")</f>
        <v/>
      </c>
      <c r="G123" s="142" t="str">
        <f>IFERROR(IF(VLOOKUP($A123,'Annex 2 EHV charges'!$D:$O,11,FALSE)=0,"",VLOOKUP($A123,'Annex 2 EHV charges'!$D:$O,11,FALSE)),"")</f>
        <v/>
      </c>
      <c r="H123" s="142"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B6" sqref="B6:J8"/>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75</v>
      </c>
      <c r="B1" s="2"/>
      <c r="D1" s="2"/>
      <c r="E1" s="2"/>
      <c r="F1" s="2"/>
      <c r="G1" s="7"/>
      <c r="H1" s="3"/>
      <c r="I1" s="3"/>
    </row>
    <row r="2" spans="1:12" s="1" customFormat="1" ht="27" customHeight="1" x14ac:dyDescent="0.2">
      <c r="A2" s="208" t="str">
        <f>Overview!B4&amp; " - Effective from "&amp;Overview!D4&amp;" - "&amp;Overview!E4&amp;" LV and HV tariffs"</f>
        <v>Vattenfall Networks Limited - GSP B - Effective from 1 April 2019 - Final LV and HV tariffs</v>
      </c>
      <c r="B2" s="208"/>
      <c r="C2" s="208"/>
      <c r="D2" s="208"/>
      <c r="E2" s="208"/>
      <c r="F2" s="208"/>
      <c r="G2" s="208"/>
      <c r="H2" s="208"/>
      <c r="I2" s="208"/>
      <c r="J2" s="208"/>
      <c r="K2" s="3"/>
      <c r="L2" s="3"/>
    </row>
    <row r="3" spans="1:12" s="1" customFormat="1" ht="27" customHeight="1" x14ac:dyDescent="0.2">
      <c r="A3" s="253" t="s">
        <v>443</v>
      </c>
      <c r="B3" s="253"/>
      <c r="C3" s="253"/>
      <c r="D3" s="253"/>
      <c r="E3" s="253"/>
      <c r="F3" s="253"/>
      <c r="G3" s="253"/>
      <c r="H3" s="253"/>
      <c r="I3" s="253"/>
      <c r="J3" s="253"/>
      <c r="K3" s="3"/>
      <c r="L3" s="3"/>
    </row>
    <row r="4" spans="1:12" s="1" customFormat="1" ht="71.25" customHeight="1" x14ac:dyDescent="0.2">
      <c r="A4" s="11"/>
      <c r="B4" s="22" t="s">
        <v>39</v>
      </c>
      <c r="C4" s="10" t="s">
        <v>81</v>
      </c>
      <c r="D4" s="10" t="s">
        <v>622</v>
      </c>
      <c r="E4" s="111" t="s">
        <v>623</v>
      </c>
      <c r="F4" s="111" t="s">
        <v>82</v>
      </c>
      <c r="G4" s="10"/>
      <c r="H4" s="10"/>
      <c r="I4" s="10"/>
      <c r="J4" s="10"/>
      <c r="K4" s="3"/>
      <c r="L4" s="3"/>
    </row>
    <row r="5" spans="1:12" s="1" customFormat="1" ht="32.25" customHeight="1" x14ac:dyDescent="0.2">
      <c r="A5" s="12"/>
      <c r="B5" s="21"/>
      <c r="C5" s="13"/>
      <c r="D5" s="14"/>
      <c r="E5" s="14"/>
      <c r="F5" s="15"/>
      <c r="G5" s="20"/>
      <c r="H5" s="20"/>
      <c r="I5" s="20"/>
      <c r="J5" s="20"/>
      <c r="K5" s="3"/>
      <c r="L5" s="3"/>
    </row>
    <row r="6" spans="1:12" ht="12.75" customHeight="1" x14ac:dyDescent="0.2">
      <c r="A6" s="247" t="s">
        <v>41</v>
      </c>
      <c r="B6" s="238" t="str">
        <f>Overview!B4&amp; " has no Preserved NHH Tariffs/Additional LLFC classes"</f>
        <v>Vattenfall Networks Limited - GSP B has no Preserved NHH Tariffs/Additional LLFC classes</v>
      </c>
      <c r="C6" s="239"/>
      <c r="D6" s="239"/>
      <c r="E6" s="239"/>
      <c r="F6" s="239"/>
      <c r="G6" s="239"/>
      <c r="H6" s="239"/>
      <c r="I6" s="239"/>
      <c r="J6" s="240"/>
    </row>
    <row r="7" spans="1:12" ht="12.75" customHeight="1" x14ac:dyDescent="0.2">
      <c r="A7" s="248"/>
      <c r="B7" s="241"/>
      <c r="C7" s="242"/>
      <c r="D7" s="242"/>
      <c r="E7" s="242"/>
      <c r="F7" s="242"/>
      <c r="G7" s="242"/>
      <c r="H7" s="242"/>
      <c r="I7" s="242"/>
      <c r="J7" s="243"/>
    </row>
    <row r="8" spans="1:12" ht="12.75" customHeight="1" x14ac:dyDescent="0.2">
      <c r="A8" s="249"/>
      <c r="B8" s="244"/>
      <c r="C8" s="245"/>
      <c r="D8" s="245"/>
      <c r="E8" s="245"/>
      <c r="F8" s="245"/>
      <c r="G8" s="245"/>
      <c r="H8" s="245"/>
      <c r="I8" s="245"/>
      <c r="J8" s="246"/>
    </row>
    <row r="9" spans="1:12" x14ac:dyDescent="0.2">
      <c r="A9" s="31"/>
      <c r="B9" s="31"/>
      <c r="C9" s="31"/>
      <c r="D9" s="31"/>
      <c r="E9" s="31"/>
      <c r="F9" s="31"/>
      <c r="G9" s="31"/>
      <c r="H9" s="31"/>
      <c r="I9" s="31"/>
      <c r="J9" s="31"/>
    </row>
    <row r="10" spans="1:12" x14ac:dyDescent="0.2">
      <c r="A10" s="31"/>
      <c r="B10" s="31"/>
      <c r="C10" s="31"/>
      <c r="D10" s="31"/>
      <c r="E10" s="31"/>
      <c r="F10" s="31"/>
      <c r="G10" s="31"/>
      <c r="H10" s="31"/>
      <c r="I10" s="31"/>
      <c r="J10" s="31"/>
    </row>
    <row r="11" spans="1:12" s="1" customFormat="1" ht="27" customHeight="1" x14ac:dyDescent="0.2">
      <c r="A11" s="253" t="s">
        <v>444</v>
      </c>
      <c r="B11" s="253"/>
      <c r="C11" s="253"/>
      <c r="D11" s="253"/>
      <c r="E11" s="253"/>
      <c r="F11" s="253"/>
      <c r="G11" s="253"/>
      <c r="H11" s="253"/>
      <c r="I11" s="253"/>
      <c r="J11" s="253"/>
      <c r="K11" s="3"/>
      <c r="L11" s="3"/>
    </row>
    <row r="12" spans="1:12" s="1" customFormat="1" ht="58.5" customHeight="1" x14ac:dyDescent="0.2">
      <c r="A12" s="11"/>
      <c r="B12" s="22" t="s">
        <v>39</v>
      </c>
      <c r="C12" s="10" t="s">
        <v>81</v>
      </c>
      <c r="D12" s="22" t="s">
        <v>629</v>
      </c>
      <c r="E12" s="22" t="s">
        <v>630</v>
      </c>
      <c r="F12" s="22" t="s">
        <v>631</v>
      </c>
      <c r="G12" s="111" t="s">
        <v>82</v>
      </c>
      <c r="H12" s="111" t="s">
        <v>83</v>
      </c>
      <c r="I12" s="111" t="s">
        <v>442</v>
      </c>
      <c r="J12" s="22" t="s">
        <v>693</v>
      </c>
      <c r="K12" s="3"/>
      <c r="L12" s="3"/>
    </row>
    <row r="13" spans="1:12" s="1" customFormat="1" ht="32.25" customHeight="1" x14ac:dyDescent="0.2">
      <c r="A13" s="12"/>
      <c r="B13" s="21"/>
      <c r="C13" s="13">
        <v>0</v>
      </c>
      <c r="D13" s="14"/>
      <c r="E13" s="14"/>
      <c r="F13" s="14"/>
      <c r="G13" s="15"/>
      <c r="H13" s="15"/>
      <c r="I13" s="14"/>
      <c r="J13" s="15"/>
      <c r="K13" s="3"/>
      <c r="L13" s="3"/>
    </row>
    <row r="14" spans="1:12" ht="12.75" customHeight="1" x14ac:dyDescent="0.2">
      <c r="A14" s="247" t="s">
        <v>41</v>
      </c>
      <c r="B14" s="238" t="str">
        <f>Overview!B4&amp; " has no Preserved HH Tariffs/Additional LLFC classes"</f>
        <v>Vattenfall Networks Limited - GSP B has no Preserved HH Tariffs/Additional LLFC classes</v>
      </c>
      <c r="C14" s="239"/>
      <c r="D14" s="239"/>
      <c r="E14" s="239"/>
      <c r="F14" s="239"/>
      <c r="G14" s="239"/>
      <c r="H14" s="239"/>
      <c r="I14" s="239"/>
      <c r="J14" s="250"/>
    </row>
    <row r="15" spans="1:12" ht="12.75" customHeight="1" x14ac:dyDescent="0.2">
      <c r="A15" s="248"/>
      <c r="B15" s="241"/>
      <c r="C15" s="242"/>
      <c r="D15" s="242"/>
      <c r="E15" s="242"/>
      <c r="F15" s="242"/>
      <c r="G15" s="242"/>
      <c r="H15" s="242"/>
      <c r="I15" s="242"/>
      <c r="J15" s="251"/>
    </row>
    <row r="16" spans="1:12" ht="12.75" customHeight="1" x14ac:dyDescent="0.2">
      <c r="A16" s="249"/>
      <c r="B16" s="244"/>
      <c r="C16" s="245"/>
      <c r="D16" s="245"/>
      <c r="E16" s="245"/>
      <c r="F16" s="245"/>
      <c r="G16" s="245"/>
      <c r="H16" s="245"/>
      <c r="I16" s="245"/>
      <c r="J16" s="252"/>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6"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89"/>
  <sheetViews>
    <sheetView topLeftCell="A10" zoomScale="85" zoomScaleNormal="85" zoomScaleSheetLayoutView="85" workbookViewId="0">
      <selection activeCell="B19" sqref="A19:B19"/>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2" t="s">
        <v>75</v>
      </c>
      <c r="B1" s="254" t="s">
        <v>702</v>
      </c>
      <c r="C1" s="255"/>
      <c r="D1" s="255"/>
      <c r="F1" s="256" t="s">
        <v>703</v>
      </c>
      <c r="G1" s="257"/>
      <c r="H1" s="258"/>
      <c r="I1" s="3"/>
      <c r="J1" s="1"/>
      <c r="K1" s="1"/>
    </row>
    <row r="2" spans="1:13" ht="31.5" customHeight="1" x14ac:dyDescent="0.2">
      <c r="A2" s="259" t="str">
        <f>Overview!B4&amp; " - Effective from "&amp;Overview!D4&amp;" - "&amp;Overview!E4&amp;" LDNO tariffs"</f>
        <v>Vattenfall Networks Limited - GSP B - Effective from 1 April 2019 - Final LDNO tariffs</v>
      </c>
      <c r="B2" s="259"/>
      <c r="C2" s="259"/>
      <c r="D2" s="259"/>
      <c r="E2" s="259"/>
      <c r="F2" s="259"/>
      <c r="G2" s="259"/>
      <c r="H2" s="259"/>
      <c r="I2" s="259"/>
      <c r="J2" s="259"/>
    </row>
    <row r="3" spans="1:13" ht="8.25" customHeight="1" x14ac:dyDescent="0.2">
      <c r="A3" s="65"/>
      <c r="B3" s="65"/>
      <c r="C3" s="65"/>
      <c r="D3" s="65"/>
      <c r="E3" s="65"/>
      <c r="F3" s="65"/>
      <c r="G3" s="65"/>
      <c r="H3" s="65"/>
      <c r="I3" s="65"/>
      <c r="J3" s="65"/>
    </row>
    <row r="4" spans="1:13" ht="27" customHeight="1" x14ac:dyDescent="0.2">
      <c r="A4" s="208" t="s">
        <v>491</v>
      </c>
      <c r="B4" s="208"/>
      <c r="C4" s="208"/>
      <c r="D4" s="208"/>
      <c r="E4" s="68"/>
      <c r="F4" s="208" t="s">
        <v>490</v>
      </c>
      <c r="G4" s="208"/>
      <c r="H4" s="208"/>
      <c r="I4" s="208"/>
      <c r="J4" s="208"/>
      <c r="L4" s="3"/>
    </row>
    <row r="5" spans="1:13" ht="32.25" customHeight="1" x14ac:dyDescent="0.2">
      <c r="A5" s="12" t="s">
        <v>69</v>
      </c>
      <c r="B5" s="158" t="s">
        <v>482</v>
      </c>
      <c r="C5" s="126" t="s">
        <v>483</v>
      </c>
      <c r="D5" s="56" t="s">
        <v>484</v>
      </c>
      <c r="E5" s="61"/>
      <c r="F5" s="212"/>
      <c r="G5" s="213"/>
      <c r="H5" s="58" t="s">
        <v>488</v>
      </c>
      <c r="I5" s="59" t="s">
        <v>489</v>
      </c>
      <c r="J5" s="56" t="s">
        <v>484</v>
      </c>
      <c r="K5" s="61"/>
      <c r="L5" s="3"/>
      <c r="M5" s="3"/>
    </row>
    <row r="6" spans="1:13" ht="56.25" customHeight="1" x14ac:dyDescent="0.2">
      <c r="A6" s="155" t="s">
        <v>485</v>
      </c>
      <c r="B6" s="156"/>
      <c r="C6" s="156"/>
      <c r="D6" s="125"/>
      <c r="E6" s="127"/>
      <c r="F6" s="217" t="s">
        <v>486</v>
      </c>
      <c r="G6" s="219"/>
      <c r="H6" s="156"/>
      <c r="I6" s="60"/>
      <c r="J6" s="125"/>
      <c r="K6" s="61"/>
      <c r="L6" s="3"/>
      <c r="M6" s="3"/>
    </row>
    <row r="7" spans="1:13" ht="56.25" customHeight="1" x14ac:dyDescent="0.2">
      <c r="A7" s="155" t="s">
        <v>71</v>
      </c>
      <c r="B7" s="157"/>
      <c r="C7" s="128"/>
      <c r="D7" s="60"/>
      <c r="E7" s="127"/>
      <c r="F7" s="217" t="s">
        <v>682</v>
      </c>
      <c r="G7" s="219"/>
      <c r="H7" s="157"/>
      <c r="I7" s="60"/>
      <c r="J7" s="125"/>
      <c r="K7" s="61"/>
      <c r="L7" s="3"/>
      <c r="M7" s="3"/>
    </row>
    <row r="8" spans="1:13" ht="55.5" customHeight="1" x14ac:dyDescent="0.2">
      <c r="A8" s="155" t="s">
        <v>70</v>
      </c>
      <c r="B8" s="217" t="s">
        <v>683</v>
      </c>
      <c r="C8" s="218"/>
      <c r="D8" s="219"/>
      <c r="E8" s="129"/>
      <c r="F8" s="217" t="s">
        <v>71</v>
      </c>
      <c r="G8" s="219"/>
      <c r="H8" s="157"/>
      <c r="I8" s="157"/>
      <c r="J8" s="60"/>
      <c r="K8" s="61"/>
      <c r="L8" s="3"/>
      <c r="M8" s="3"/>
    </row>
    <row r="9" spans="1:13" s="55" customFormat="1" ht="55.5" customHeight="1" x14ac:dyDescent="0.2">
      <c r="E9" s="63"/>
      <c r="F9" s="217" t="s">
        <v>70</v>
      </c>
      <c r="G9" s="219"/>
      <c r="H9" s="217" t="s">
        <v>683</v>
      </c>
      <c r="I9" s="218"/>
      <c r="J9" s="219"/>
      <c r="K9" s="61"/>
      <c r="L9" s="31"/>
      <c r="M9" s="31"/>
    </row>
    <row r="10" spans="1:13" s="63" customFormat="1" ht="12" customHeight="1" x14ac:dyDescent="0.2">
      <c r="A10" s="61"/>
      <c r="B10" s="61"/>
      <c r="C10" s="61"/>
      <c r="D10" s="61"/>
      <c r="E10" s="61"/>
      <c r="F10" s="66"/>
      <c r="G10" s="66"/>
      <c r="H10" s="67"/>
      <c r="I10" s="67"/>
      <c r="J10" s="67"/>
      <c r="K10" s="62"/>
      <c r="L10" s="62"/>
    </row>
    <row r="11" spans="1:13" ht="66" customHeight="1" x14ac:dyDescent="0.2">
      <c r="A11" s="25" t="s">
        <v>681</v>
      </c>
      <c r="B11" s="25" t="s">
        <v>183</v>
      </c>
      <c r="C11" s="160" t="s">
        <v>81</v>
      </c>
      <c r="D11" s="159" t="s">
        <v>626</v>
      </c>
      <c r="E11" s="159" t="s">
        <v>627</v>
      </c>
      <c r="F11" s="159" t="s">
        <v>628</v>
      </c>
      <c r="G11" s="160" t="s">
        <v>82</v>
      </c>
      <c r="H11" s="160" t="s">
        <v>83</v>
      </c>
      <c r="I11" s="160" t="s">
        <v>693</v>
      </c>
      <c r="J11" s="160" t="s">
        <v>442</v>
      </c>
      <c r="K11" s="1"/>
    </row>
    <row r="12" spans="1:13" ht="27" customHeight="1" x14ac:dyDescent="0.2">
      <c r="A12" s="172" t="s">
        <v>15</v>
      </c>
      <c r="B12" s="167" t="s">
        <v>768</v>
      </c>
      <c r="C12" s="170">
        <v>1</v>
      </c>
      <c r="D12" s="168">
        <v>1.4410000000000001</v>
      </c>
      <c r="E12" s="169"/>
      <c r="F12" s="169"/>
      <c r="G12" s="190">
        <v>2.12</v>
      </c>
      <c r="H12" s="191"/>
      <c r="I12" s="192"/>
      <c r="J12" s="169"/>
      <c r="K12" s="1"/>
    </row>
    <row r="13" spans="1:13" ht="27" customHeight="1" x14ac:dyDescent="0.2">
      <c r="A13" s="172" t="s">
        <v>16</v>
      </c>
      <c r="B13" s="167" t="s">
        <v>769</v>
      </c>
      <c r="C13" s="170">
        <v>2</v>
      </c>
      <c r="D13" s="168">
        <v>1.603</v>
      </c>
      <c r="E13" s="168">
        <v>0.628</v>
      </c>
      <c r="F13" s="169"/>
      <c r="G13" s="190">
        <v>2.12</v>
      </c>
      <c r="H13" s="191"/>
      <c r="I13" s="192"/>
      <c r="J13" s="169"/>
      <c r="K13" s="1"/>
    </row>
    <row r="14" spans="1:13" ht="27" customHeight="1" x14ac:dyDescent="0.2">
      <c r="A14" s="172" t="s">
        <v>704</v>
      </c>
      <c r="B14" s="167" t="s">
        <v>770</v>
      </c>
      <c r="C14" s="170">
        <v>2</v>
      </c>
      <c r="D14" s="168">
        <v>0.88400000000000001</v>
      </c>
      <c r="E14" s="169"/>
      <c r="F14" s="169"/>
      <c r="G14" s="191"/>
      <c r="H14" s="191"/>
      <c r="I14" s="192"/>
      <c r="J14" s="169"/>
      <c r="K14" s="1"/>
    </row>
    <row r="15" spans="1:13" ht="27" customHeight="1" x14ac:dyDescent="0.2">
      <c r="A15" s="172" t="s">
        <v>17</v>
      </c>
      <c r="B15" s="167" t="s">
        <v>771</v>
      </c>
      <c r="C15" s="170">
        <v>3</v>
      </c>
      <c r="D15" s="168">
        <v>1.482</v>
      </c>
      <c r="E15" s="169"/>
      <c r="F15" s="169"/>
      <c r="G15" s="190">
        <v>4.3</v>
      </c>
      <c r="H15" s="191"/>
      <c r="I15" s="192"/>
      <c r="J15" s="169"/>
      <c r="K15" s="1"/>
    </row>
    <row r="16" spans="1:13" ht="27" customHeight="1" x14ac:dyDescent="0.2">
      <c r="A16" s="172" t="s">
        <v>18</v>
      </c>
      <c r="B16" s="167" t="s">
        <v>772</v>
      </c>
      <c r="C16" s="170">
        <v>4</v>
      </c>
      <c r="D16" s="168">
        <v>1.534</v>
      </c>
      <c r="E16" s="168">
        <v>0.628</v>
      </c>
      <c r="F16" s="169"/>
      <c r="G16" s="190">
        <v>4.3</v>
      </c>
      <c r="H16" s="191"/>
      <c r="I16" s="192"/>
      <c r="J16" s="169"/>
      <c r="K16" s="1"/>
    </row>
    <row r="17" spans="1:11" ht="27" customHeight="1" x14ac:dyDescent="0.2">
      <c r="A17" s="172" t="s">
        <v>705</v>
      </c>
      <c r="B17" s="167" t="s">
        <v>773</v>
      </c>
      <c r="C17" s="170">
        <v>4</v>
      </c>
      <c r="D17" s="168">
        <v>0.73899999999999999</v>
      </c>
      <c r="E17" s="169"/>
      <c r="F17" s="169"/>
      <c r="G17" s="191"/>
      <c r="H17" s="191"/>
      <c r="I17" s="192"/>
      <c r="J17" s="169"/>
      <c r="K17" s="1"/>
    </row>
    <row r="18" spans="1:11" ht="27" customHeight="1" x14ac:dyDescent="0.2">
      <c r="A18" s="172" t="s">
        <v>19</v>
      </c>
      <c r="B18" s="167" t="s">
        <v>774</v>
      </c>
      <c r="C18" s="173" t="s">
        <v>706</v>
      </c>
      <c r="D18" s="168">
        <v>1.4990000000000001</v>
      </c>
      <c r="E18" s="168">
        <v>0.625</v>
      </c>
      <c r="F18" s="169"/>
      <c r="G18" s="190">
        <v>12.12</v>
      </c>
      <c r="H18" s="191"/>
      <c r="I18" s="192"/>
      <c r="J18" s="169"/>
      <c r="K18" s="1"/>
    </row>
    <row r="19" spans="1:11" ht="27" customHeight="1" x14ac:dyDescent="0.2">
      <c r="A19" s="172" t="s">
        <v>557</v>
      </c>
      <c r="B19" s="167" t="s">
        <v>775</v>
      </c>
      <c r="C19" s="170">
        <v>0</v>
      </c>
      <c r="D19" s="177">
        <v>5.2939999999999996</v>
      </c>
      <c r="E19" s="178">
        <v>1.08</v>
      </c>
      <c r="F19" s="179">
        <v>0.625</v>
      </c>
      <c r="G19" s="190">
        <v>2.12</v>
      </c>
      <c r="H19" s="191"/>
      <c r="I19" s="192"/>
      <c r="J19" s="169"/>
      <c r="K19" s="1"/>
    </row>
    <row r="20" spans="1:11" ht="27" customHeight="1" x14ac:dyDescent="0.2">
      <c r="A20" s="172" t="s">
        <v>558</v>
      </c>
      <c r="B20" s="167" t="s">
        <v>776</v>
      </c>
      <c r="C20" s="170">
        <v>0</v>
      </c>
      <c r="D20" s="177">
        <v>5.5960000000000001</v>
      </c>
      <c r="E20" s="178">
        <v>1.111</v>
      </c>
      <c r="F20" s="179">
        <v>0.628</v>
      </c>
      <c r="G20" s="190">
        <v>4.3</v>
      </c>
      <c r="H20" s="191"/>
      <c r="I20" s="192"/>
      <c r="J20" s="169"/>
      <c r="K20" s="1"/>
    </row>
    <row r="21" spans="1:11" ht="27" customHeight="1" x14ac:dyDescent="0.2">
      <c r="A21" s="172" t="s">
        <v>20</v>
      </c>
      <c r="B21" s="167" t="s">
        <v>777</v>
      </c>
      <c r="C21" s="170">
        <v>0</v>
      </c>
      <c r="D21" s="177">
        <v>4.2290000000000001</v>
      </c>
      <c r="E21" s="178">
        <v>0.95499999999999996</v>
      </c>
      <c r="F21" s="179">
        <v>0.61799999999999999</v>
      </c>
      <c r="G21" s="190">
        <v>6.02</v>
      </c>
      <c r="H21" s="190">
        <v>1.86</v>
      </c>
      <c r="I21" s="193">
        <v>4.0199999999999996</v>
      </c>
      <c r="J21" s="168">
        <v>0.09</v>
      </c>
      <c r="K21" s="1"/>
    </row>
    <row r="22" spans="1:11" ht="27" customHeight="1" x14ac:dyDescent="0.2">
      <c r="A22" s="172" t="s">
        <v>175</v>
      </c>
      <c r="B22" s="167" t="s">
        <v>778</v>
      </c>
      <c r="C22" s="170">
        <v>8</v>
      </c>
      <c r="D22" s="168">
        <v>1.649</v>
      </c>
      <c r="E22" s="169"/>
      <c r="F22" s="169"/>
      <c r="G22" s="191"/>
      <c r="H22" s="191"/>
      <c r="I22" s="192"/>
      <c r="J22" s="169"/>
      <c r="K22" s="1"/>
    </row>
    <row r="23" spans="1:11" ht="27" customHeight="1" x14ac:dyDescent="0.2">
      <c r="A23" s="172" t="s">
        <v>176</v>
      </c>
      <c r="B23" s="167" t="s">
        <v>779</v>
      </c>
      <c r="C23" s="170">
        <v>1</v>
      </c>
      <c r="D23" s="168">
        <v>1.8320000000000001</v>
      </c>
      <c r="E23" s="169"/>
      <c r="F23" s="169"/>
      <c r="G23" s="191"/>
      <c r="H23" s="191"/>
      <c r="I23" s="192"/>
      <c r="J23" s="169"/>
      <c r="K23" s="1"/>
    </row>
    <row r="24" spans="1:11" ht="27" customHeight="1" x14ac:dyDescent="0.2">
      <c r="A24" s="172" t="s">
        <v>177</v>
      </c>
      <c r="B24" s="167" t="s">
        <v>780</v>
      </c>
      <c r="C24" s="170">
        <v>1</v>
      </c>
      <c r="D24" s="168">
        <v>2.5049999999999999</v>
      </c>
      <c r="E24" s="169"/>
      <c r="F24" s="169"/>
      <c r="G24" s="191"/>
      <c r="H24" s="191"/>
      <c r="I24" s="192"/>
      <c r="J24" s="169"/>
      <c r="K24" s="1"/>
    </row>
    <row r="25" spans="1:11" ht="27" customHeight="1" x14ac:dyDescent="0.2">
      <c r="A25" s="172" t="s">
        <v>178</v>
      </c>
      <c r="B25" s="167" t="s">
        <v>781</v>
      </c>
      <c r="C25" s="170">
        <v>1</v>
      </c>
      <c r="D25" s="168">
        <v>1.4670000000000001</v>
      </c>
      <c r="E25" s="169"/>
      <c r="F25" s="169"/>
      <c r="G25" s="191"/>
      <c r="H25" s="191"/>
      <c r="I25" s="192"/>
      <c r="J25" s="169"/>
      <c r="K25" s="1"/>
    </row>
    <row r="26" spans="1:11" ht="27" customHeight="1" x14ac:dyDescent="0.2">
      <c r="A26" s="172" t="s">
        <v>21</v>
      </c>
      <c r="B26" s="167" t="s">
        <v>782</v>
      </c>
      <c r="C26" s="171">
        <v>0</v>
      </c>
      <c r="D26" s="181">
        <v>15.151999999999999</v>
      </c>
      <c r="E26" s="182">
        <v>1.49</v>
      </c>
      <c r="F26" s="179">
        <v>1.0860000000000001</v>
      </c>
      <c r="G26" s="191"/>
      <c r="H26" s="191"/>
      <c r="I26" s="192"/>
      <c r="J26" s="169"/>
      <c r="K26" s="1"/>
    </row>
    <row r="27" spans="1:11" ht="27" customHeight="1" x14ac:dyDescent="0.2">
      <c r="A27" s="172" t="s">
        <v>707</v>
      </c>
      <c r="B27" s="167"/>
      <c r="C27" s="171" t="s">
        <v>708</v>
      </c>
      <c r="D27" s="168">
        <v>-0.626</v>
      </c>
      <c r="E27" s="169"/>
      <c r="F27" s="169"/>
      <c r="G27" s="191"/>
      <c r="H27" s="191"/>
      <c r="I27" s="192"/>
      <c r="J27" s="169"/>
      <c r="K27" s="1"/>
    </row>
    <row r="28" spans="1:11" ht="27" customHeight="1" x14ac:dyDescent="0.2">
      <c r="A28" s="172" t="s">
        <v>22</v>
      </c>
      <c r="B28" s="167"/>
      <c r="C28" s="171">
        <v>0</v>
      </c>
      <c r="D28" s="168">
        <v>-0.626</v>
      </c>
      <c r="E28" s="169"/>
      <c r="F28" s="169"/>
      <c r="G28" s="191"/>
      <c r="H28" s="191"/>
      <c r="I28" s="192"/>
      <c r="J28" s="168">
        <v>0.14000000000000001</v>
      </c>
      <c r="K28" s="1"/>
    </row>
    <row r="29" spans="1:11" ht="27" customHeight="1" x14ac:dyDescent="0.2">
      <c r="A29" s="172" t="s">
        <v>23</v>
      </c>
      <c r="B29" s="167"/>
      <c r="C29" s="171">
        <v>0</v>
      </c>
      <c r="D29" s="177">
        <v>-4.99</v>
      </c>
      <c r="E29" s="178">
        <v>-0.51300000000000001</v>
      </c>
      <c r="F29" s="179">
        <v>-0.03</v>
      </c>
      <c r="G29" s="191"/>
      <c r="H29" s="191"/>
      <c r="I29" s="192"/>
      <c r="J29" s="168">
        <v>0.14000000000000001</v>
      </c>
      <c r="K29" s="1"/>
    </row>
    <row r="30" spans="1:11" ht="27" customHeight="1" x14ac:dyDescent="0.2">
      <c r="A30" s="172" t="s">
        <v>24</v>
      </c>
      <c r="B30" s="167" t="s">
        <v>783</v>
      </c>
      <c r="C30" s="171">
        <v>1</v>
      </c>
      <c r="D30" s="168">
        <v>1.075</v>
      </c>
      <c r="E30" s="169"/>
      <c r="F30" s="169"/>
      <c r="G30" s="190">
        <v>1.58</v>
      </c>
      <c r="H30" s="191"/>
      <c r="I30" s="192"/>
      <c r="J30" s="169"/>
      <c r="K30" s="1"/>
    </row>
    <row r="31" spans="1:11" ht="27" customHeight="1" x14ac:dyDescent="0.2">
      <c r="A31" s="172" t="s">
        <v>25</v>
      </c>
      <c r="B31" s="167" t="s">
        <v>784</v>
      </c>
      <c r="C31" s="171">
        <v>2</v>
      </c>
      <c r="D31" s="168">
        <v>1.1950000000000001</v>
      </c>
      <c r="E31" s="168">
        <v>0.46899999999999997</v>
      </c>
      <c r="F31" s="169"/>
      <c r="G31" s="190">
        <v>1.58</v>
      </c>
      <c r="H31" s="191"/>
      <c r="I31" s="192"/>
      <c r="J31" s="169"/>
      <c r="K31" s="1"/>
    </row>
    <row r="32" spans="1:11" ht="27" customHeight="1" x14ac:dyDescent="0.2">
      <c r="A32" s="172" t="s">
        <v>709</v>
      </c>
      <c r="B32" s="167" t="s">
        <v>785</v>
      </c>
      <c r="C32" s="171">
        <v>2</v>
      </c>
      <c r="D32" s="168">
        <v>0.65900000000000003</v>
      </c>
      <c r="E32" s="169"/>
      <c r="F32" s="169"/>
      <c r="G32" s="191"/>
      <c r="H32" s="191"/>
      <c r="I32" s="192"/>
      <c r="J32" s="169"/>
      <c r="K32" s="1"/>
    </row>
    <row r="33" spans="1:11" ht="27" customHeight="1" x14ac:dyDescent="0.2">
      <c r="A33" s="172" t="s">
        <v>26</v>
      </c>
      <c r="B33" s="167" t="s">
        <v>786</v>
      </c>
      <c r="C33" s="171">
        <v>3</v>
      </c>
      <c r="D33" s="168">
        <v>1.105</v>
      </c>
      <c r="E33" s="169"/>
      <c r="F33" s="169"/>
      <c r="G33" s="190">
        <v>3.21</v>
      </c>
      <c r="H33" s="191"/>
      <c r="I33" s="192"/>
      <c r="J33" s="169"/>
      <c r="K33" s="1"/>
    </row>
    <row r="34" spans="1:11" ht="27" customHeight="1" x14ac:dyDescent="0.2">
      <c r="A34" s="172" t="s">
        <v>27</v>
      </c>
      <c r="B34" s="167" t="s">
        <v>787</v>
      </c>
      <c r="C34" s="171">
        <v>4</v>
      </c>
      <c r="D34" s="168">
        <v>1.1439999999999999</v>
      </c>
      <c r="E34" s="168">
        <v>0.46899999999999997</v>
      </c>
      <c r="F34" s="169"/>
      <c r="G34" s="190">
        <v>3.21</v>
      </c>
      <c r="H34" s="191"/>
      <c r="I34" s="192"/>
      <c r="J34" s="169"/>
      <c r="K34" s="1"/>
    </row>
    <row r="35" spans="1:11" ht="27" customHeight="1" x14ac:dyDescent="0.2">
      <c r="A35" s="172" t="s">
        <v>710</v>
      </c>
      <c r="B35" s="167" t="s">
        <v>788</v>
      </c>
      <c r="C35" s="171">
        <v>4</v>
      </c>
      <c r="D35" s="168">
        <v>0.55100000000000005</v>
      </c>
      <c r="E35" s="169"/>
      <c r="F35" s="169"/>
      <c r="G35" s="191"/>
      <c r="H35" s="191"/>
      <c r="I35" s="192"/>
      <c r="J35" s="169"/>
      <c r="K35" s="1"/>
    </row>
    <row r="36" spans="1:11" ht="27" customHeight="1" x14ac:dyDescent="0.2">
      <c r="A36" s="172" t="s">
        <v>28</v>
      </c>
      <c r="B36" s="167" t="s">
        <v>789</v>
      </c>
      <c r="C36" s="173" t="s">
        <v>706</v>
      </c>
      <c r="D36" s="168">
        <v>1.1180000000000001</v>
      </c>
      <c r="E36" s="168">
        <v>0.46700000000000003</v>
      </c>
      <c r="F36" s="169"/>
      <c r="G36" s="190">
        <v>9.0399999999999991</v>
      </c>
      <c r="H36" s="191"/>
      <c r="I36" s="192"/>
      <c r="J36" s="169"/>
      <c r="K36" s="1"/>
    </row>
    <row r="37" spans="1:11" ht="27" customHeight="1" x14ac:dyDescent="0.2">
      <c r="A37" s="172" t="s">
        <v>559</v>
      </c>
      <c r="B37" s="167" t="s">
        <v>790</v>
      </c>
      <c r="C37" s="171">
        <v>0</v>
      </c>
      <c r="D37" s="177">
        <v>3.948</v>
      </c>
      <c r="E37" s="178">
        <v>0.80600000000000005</v>
      </c>
      <c r="F37" s="179">
        <v>0.46700000000000003</v>
      </c>
      <c r="G37" s="190">
        <v>1.58</v>
      </c>
      <c r="H37" s="191"/>
      <c r="I37" s="192"/>
      <c r="J37" s="169"/>
      <c r="K37" s="1"/>
    </row>
    <row r="38" spans="1:11" ht="27" customHeight="1" x14ac:dyDescent="0.2">
      <c r="A38" s="172" t="s">
        <v>560</v>
      </c>
      <c r="B38" s="167" t="s">
        <v>791</v>
      </c>
      <c r="C38" s="171">
        <v>0</v>
      </c>
      <c r="D38" s="177">
        <v>4.1740000000000004</v>
      </c>
      <c r="E38" s="178">
        <v>0.82899999999999996</v>
      </c>
      <c r="F38" s="179">
        <v>0.46800000000000003</v>
      </c>
      <c r="G38" s="190">
        <v>3.21</v>
      </c>
      <c r="H38" s="191"/>
      <c r="I38" s="192"/>
      <c r="J38" s="169"/>
      <c r="K38" s="1"/>
    </row>
    <row r="39" spans="1:11" ht="27" customHeight="1" x14ac:dyDescent="0.2">
      <c r="A39" s="172" t="s">
        <v>29</v>
      </c>
      <c r="B39" s="167" t="s">
        <v>792</v>
      </c>
      <c r="C39" s="171">
        <v>0</v>
      </c>
      <c r="D39" s="177">
        <v>3.1539999999999999</v>
      </c>
      <c r="E39" s="178">
        <v>0.71199999999999997</v>
      </c>
      <c r="F39" s="179">
        <v>0.46100000000000002</v>
      </c>
      <c r="G39" s="190">
        <v>4.49</v>
      </c>
      <c r="H39" s="190">
        <v>1.39</v>
      </c>
      <c r="I39" s="193">
        <v>3</v>
      </c>
      <c r="J39" s="168">
        <v>6.7000000000000004E-2</v>
      </c>
      <c r="K39" s="1"/>
    </row>
    <row r="40" spans="1:11" ht="27" customHeight="1" x14ac:dyDescent="0.2">
      <c r="A40" s="172" t="s">
        <v>30</v>
      </c>
      <c r="B40" s="167" t="s">
        <v>793</v>
      </c>
      <c r="C40" s="171">
        <v>0</v>
      </c>
      <c r="D40" s="177">
        <v>3.5059999999999998</v>
      </c>
      <c r="E40" s="178">
        <v>0.89900000000000002</v>
      </c>
      <c r="F40" s="179">
        <v>0.65900000000000003</v>
      </c>
      <c r="G40" s="190">
        <v>5.08</v>
      </c>
      <c r="H40" s="190">
        <v>2.6</v>
      </c>
      <c r="I40" s="193">
        <v>4.1100000000000003</v>
      </c>
      <c r="J40" s="168">
        <v>6.8000000000000005E-2</v>
      </c>
      <c r="K40" s="1"/>
    </row>
    <row r="41" spans="1:11" ht="27" customHeight="1" x14ac:dyDescent="0.2">
      <c r="A41" s="172" t="s">
        <v>31</v>
      </c>
      <c r="B41" s="167" t="s">
        <v>794</v>
      </c>
      <c r="C41" s="171">
        <v>0</v>
      </c>
      <c r="D41" s="177">
        <v>2.6829999999999998</v>
      </c>
      <c r="E41" s="178">
        <v>0.873</v>
      </c>
      <c r="F41" s="179">
        <v>0.73699999999999999</v>
      </c>
      <c r="G41" s="190">
        <v>62.17</v>
      </c>
      <c r="H41" s="190">
        <v>3.54</v>
      </c>
      <c r="I41" s="193">
        <v>5.35</v>
      </c>
      <c r="J41" s="168">
        <v>0.04</v>
      </c>
      <c r="K41" s="1"/>
    </row>
    <row r="42" spans="1:11" ht="27" customHeight="1" x14ac:dyDescent="0.2">
      <c r="A42" s="172" t="s">
        <v>179</v>
      </c>
      <c r="B42" s="167" t="s">
        <v>795</v>
      </c>
      <c r="C42" s="171">
        <v>8</v>
      </c>
      <c r="D42" s="168">
        <v>1.23</v>
      </c>
      <c r="E42" s="169"/>
      <c r="F42" s="169"/>
      <c r="G42" s="191"/>
      <c r="H42" s="191"/>
      <c r="I42" s="192"/>
      <c r="J42" s="169"/>
      <c r="K42" s="1"/>
    </row>
    <row r="43" spans="1:11" ht="27" customHeight="1" x14ac:dyDescent="0.2">
      <c r="A43" s="172" t="s">
        <v>180</v>
      </c>
      <c r="B43" s="167" t="s">
        <v>796</v>
      </c>
      <c r="C43" s="171">
        <v>1</v>
      </c>
      <c r="D43" s="168">
        <v>1.367</v>
      </c>
      <c r="E43" s="169"/>
      <c r="F43" s="169"/>
      <c r="G43" s="191"/>
      <c r="H43" s="191"/>
      <c r="I43" s="192"/>
      <c r="J43" s="169"/>
      <c r="K43" s="1"/>
    </row>
    <row r="44" spans="1:11" ht="27" customHeight="1" x14ac:dyDescent="0.2">
      <c r="A44" s="172" t="s">
        <v>181</v>
      </c>
      <c r="B44" s="167" t="s">
        <v>797</v>
      </c>
      <c r="C44" s="171">
        <v>1</v>
      </c>
      <c r="D44" s="168">
        <v>1.869</v>
      </c>
      <c r="E44" s="169"/>
      <c r="F44" s="169"/>
      <c r="G44" s="191"/>
      <c r="H44" s="191"/>
      <c r="I44" s="192"/>
      <c r="J44" s="169"/>
      <c r="K44" s="1"/>
    </row>
    <row r="45" spans="1:11" ht="27" customHeight="1" x14ac:dyDescent="0.2">
      <c r="A45" s="172" t="s">
        <v>182</v>
      </c>
      <c r="B45" s="167" t="s">
        <v>798</v>
      </c>
      <c r="C45" s="171">
        <v>1</v>
      </c>
      <c r="D45" s="168">
        <v>1.0940000000000001</v>
      </c>
      <c r="E45" s="169"/>
      <c r="F45" s="169"/>
      <c r="G45" s="191"/>
      <c r="H45" s="191"/>
      <c r="I45" s="192"/>
      <c r="J45" s="169"/>
      <c r="K45" s="1"/>
    </row>
    <row r="46" spans="1:11" ht="27" customHeight="1" x14ac:dyDescent="0.2">
      <c r="A46" s="172" t="s">
        <v>32</v>
      </c>
      <c r="B46" s="167" t="s">
        <v>799</v>
      </c>
      <c r="C46" s="171">
        <v>0</v>
      </c>
      <c r="D46" s="181">
        <v>11.301</v>
      </c>
      <c r="E46" s="182">
        <v>1.111</v>
      </c>
      <c r="F46" s="179">
        <v>0.81</v>
      </c>
      <c r="G46" s="191"/>
      <c r="H46" s="191"/>
      <c r="I46" s="192"/>
      <c r="J46" s="169"/>
      <c r="K46" s="1"/>
    </row>
    <row r="47" spans="1:11" ht="27" customHeight="1" x14ac:dyDescent="0.2">
      <c r="A47" s="172" t="s">
        <v>711</v>
      </c>
      <c r="B47" s="167"/>
      <c r="C47" s="171" t="s">
        <v>708</v>
      </c>
      <c r="D47" s="168">
        <v>-0.626</v>
      </c>
      <c r="E47" s="169"/>
      <c r="F47" s="169"/>
      <c r="G47" s="191"/>
      <c r="H47" s="191"/>
      <c r="I47" s="192"/>
      <c r="J47" s="169"/>
      <c r="K47" s="1"/>
    </row>
    <row r="48" spans="1:11" ht="27" customHeight="1" x14ac:dyDescent="0.2">
      <c r="A48" s="172" t="s">
        <v>712</v>
      </c>
      <c r="B48" s="167"/>
      <c r="C48" s="171">
        <v>8</v>
      </c>
      <c r="D48" s="168">
        <v>-0.54800000000000004</v>
      </c>
      <c r="E48" s="169"/>
      <c r="F48" s="169"/>
      <c r="G48" s="191"/>
      <c r="H48" s="191"/>
      <c r="I48" s="192"/>
      <c r="J48" s="169"/>
      <c r="K48" s="1"/>
    </row>
    <row r="49" spans="1:11" ht="27" customHeight="1" x14ac:dyDescent="0.2">
      <c r="A49" s="172" t="s">
        <v>33</v>
      </c>
      <c r="B49" s="167"/>
      <c r="C49" s="171">
        <v>0</v>
      </c>
      <c r="D49" s="168">
        <v>-0.626</v>
      </c>
      <c r="E49" s="169"/>
      <c r="F49" s="169"/>
      <c r="G49" s="191"/>
      <c r="H49" s="191"/>
      <c r="I49" s="192"/>
      <c r="J49" s="168">
        <v>0.14000000000000001</v>
      </c>
      <c r="K49" s="1"/>
    </row>
    <row r="50" spans="1:11" ht="27" customHeight="1" x14ac:dyDescent="0.2">
      <c r="A50" s="172" t="s">
        <v>34</v>
      </c>
      <c r="B50" s="167"/>
      <c r="C50" s="171">
        <v>0</v>
      </c>
      <c r="D50" s="177">
        <v>-4.99</v>
      </c>
      <c r="E50" s="178">
        <v>-0.51300000000000001</v>
      </c>
      <c r="F50" s="179">
        <v>-0.03</v>
      </c>
      <c r="G50" s="191"/>
      <c r="H50" s="191"/>
      <c r="I50" s="192"/>
      <c r="J50" s="168">
        <v>0.14000000000000001</v>
      </c>
      <c r="K50" s="1"/>
    </row>
    <row r="51" spans="1:11" ht="27.75" customHeight="1" x14ac:dyDescent="0.2">
      <c r="A51" s="172" t="s">
        <v>35</v>
      </c>
      <c r="B51" s="167"/>
      <c r="C51" s="171">
        <v>0</v>
      </c>
      <c r="D51" s="168">
        <v>-0.54800000000000004</v>
      </c>
      <c r="E51" s="169"/>
      <c r="F51" s="169"/>
      <c r="G51" s="191"/>
      <c r="H51" s="191"/>
      <c r="I51" s="192"/>
      <c r="J51" s="168">
        <v>0.122</v>
      </c>
      <c r="K51" s="1"/>
    </row>
    <row r="52" spans="1:11" ht="27" customHeight="1" x14ac:dyDescent="0.2">
      <c r="A52" s="172" t="s">
        <v>36</v>
      </c>
      <c r="B52" s="167"/>
      <c r="C52" s="171">
        <v>0</v>
      </c>
      <c r="D52" s="177">
        <v>-4.4020000000000001</v>
      </c>
      <c r="E52" s="178">
        <v>-0.442</v>
      </c>
      <c r="F52" s="179">
        <v>-2.5999999999999999E-2</v>
      </c>
      <c r="G52" s="191"/>
      <c r="H52" s="191"/>
      <c r="I52" s="192"/>
      <c r="J52" s="168">
        <v>0.122</v>
      </c>
      <c r="K52" s="1"/>
    </row>
    <row r="53" spans="1:11" ht="27" customHeight="1" x14ac:dyDescent="0.2">
      <c r="A53" s="172" t="s">
        <v>37</v>
      </c>
      <c r="B53" s="167"/>
      <c r="C53" s="171">
        <v>0</v>
      </c>
      <c r="D53" s="168">
        <v>-0.33900000000000002</v>
      </c>
      <c r="E53" s="169"/>
      <c r="F53" s="169"/>
      <c r="G53" s="191"/>
      <c r="H53" s="191"/>
      <c r="I53" s="192"/>
      <c r="J53" s="168">
        <v>9.7000000000000003E-2</v>
      </c>
      <c r="K53" s="1"/>
    </row>
    <row r="54" spans="1:11" ht="27" customHeight="1" x14ac:dyDescent="0.2">
      <c r="A54" s="172" t="s">
        <v>38</v>
      </c>
      <c r="B54" s="167"/>
      <c r="C54" s="171">
        <v>0</v>
      </c>
      <c r="D54" s="177">
        <v>-2.851</v>
      </c>
      <c r="E54" s="178">
        <v>-0.245</v>
      </c>
      <c r="F54" s="179">
        <v>-1.2E-2</v>
      </c>
      <c r="G54" s="191"/>
      <c r="H54" s="191"/>
      <c r="I54" s="192"/>
      <c r="J54" s="168">
        <v>9.7000000000000003E-2</v>
      </c>
      <c r="K54" s="1"/>
    </row>
    <row r="55" spans="1:11" ht="27" customHeight="1" x14ac:dyDescent="0.2">
      <c r="A55" s="172" t="s">
        <v>86</v>
      </c>
      <c r="B55" s="167"/>
      <c r="C55" s="171">
        <v>1</v>
      </c>
      <c r="D55" s="168">
        <v>0.88100000000000001</v>
      </c>
      <c r="E55" s="169"/>
      <c r="F55" s="169"/>
      <c r="G55" s="190">
        <v>1.3</v>
      </c>
      <c r="H55" s="191"/>
      <c r="I55" s="192"/>
      <c r="J55" s="169"/>
      <c r="K55" s="1"/>
    </row>
    <row r="56" spans="1:11" ht="27" customHeight="1" x14ac:dyDescent="0.2">
      <c r="A56" s="172" t="s">
        <v>87</v>
      </c>
      <c r="B56" s="167"/>
      <c r="C56" s="171">
        <v>2</v>
      </c>
      <c r="D56" s="168">
        <v>0.98</v>
      </c>
      <c r="E56" s="168">
        <v>0.38400000000000001</v>
      </c>
      <c r="F56" s="169"/>
      <c r="G56" s="190">
        <v>1.3</v>
      </c>
      <c r="H56" s="191"/>
      <c r="I56" s="192"/>
      <c r="J56" s="169"/>
      <c r="K56" s="1"/>
    </row>
    <row r="57" spans="1:11" ht="27" customHeight="1" x14ac:dyDescent="0.2">
      <c r="A57" s="172" t="s">
        <v>88</v>
      </c>
      <c r="B57" s="167"/>
      <c r="C57" s="171">
        <v>2</v>
      </c>
      <c r="D57" s="168">
        <v>0.54</v>
      </c>
      <c r="E57" s="169"/>
      <c r="F57" s="169"/>
      <c r="G57" s="191"/>
      <c r="H57" s="191"/>
      <c r="I57" s="192"/>
      <c r="J57" s="169"/>
      <c r="K57" s="1"/>
    </row>
    <row r="58" spans="1:11" ht="27" customHeight="1" x14ac:dyDescent="0.2">
      <c r="A58" s="172" t="s">
        <v>89</v>
      </c>
      <c r="B58" s="167"/>
      <c r="C58" s="171">
        <v>3</v>
      </c>
      <c r="D58" s="168">
        <v>0.90600000000000003</v>
      </c>
      <c r="E58" s="169"/>
      <c r="F58" s="169"/>
      <c r="G58" s="190">
        <v>2.63</v>
      </c>
      <c r="H58" s="191"/>
      <c r="I58" s="192"/>
      <c r="J58" s="169"/>
      <c r="K58" s="1"/>
    </row>
    <row r="59" spans="1:11" ht="27" customHeight="1" x14ac:dyDescent="0.2">
      <c r="A59" s="172" t="s">
        <v>90</v>
      </c>
      <c r="B59" s="167"/>
      <c r="C59" s="171">
        <v>4</v>
      </c>
      <c r="D59" s="168">
        <v>0.93799999999999994</v>
      </c>
      <c r="E59" s="168">
        <v>0.38400000000000001</v>
      </c>
      <c r="F59" s="169"/>
      <c r="G59" s="190">
        <v>2.63</v>
      </c>
      <c r="H59" s="191"/>
      <c r="I59" s="192"/>
      <c r="J59" s="169"/>
      <c r="K59" s="1"/>
    </row>
    <row r="60" spans="1:11" ht="27" customHeight="1" x14ac:dyDescent="0.2">
      <c r="A60" s="172" t="s">
        <v>91</v>
      </c>
      <c r="B60" s="167"/>
      <c r="C60" s="171">
        <v>4</v>
      </c>
      <c r="D60" s="168">
        <v>0.45200000000000001</v>
      </c>
      <c r="E60" s="169"/>
      <c r="F60" s="169"/>
      <c r="G60" s="191"/>
      <c r="H60" s="191"/>
      <c r="I60" s="192"/>
      <c r="J60" s="169"/>
      <c r="K60" s="1"/>
    </row>
    <row r="61" spans="1:11" ht="27" customHeight="1" x14ac:dyDescent="0.2">
      <c r="A61" s="172" t="s">
        <v>92</v>
      </c>
      <c r="B61" s="167"/>
      <c r="C61" s="173" t="s">
        <v>706</v>
      </c>
      <c r="D61" s="168">
        <v>0.91600000000000004</v>
      </c>
      <c r="E61" s="168">
        <v>0.38200000000000001</v>
      </c>
      <c r="F61" s="169"/>
      <c r="G61" s="190">
        <v>7.41</v>
      </c>
      <c r="H61" s="191"/>
      <c r="I61" s="192"/>
      <c r="J61" s="169"/>
      <c r="K61" s="1"/>
    </row>
    <row r="62" spans="1:11" ht="27" customHeight="1" x14ac:dyDescent="0.2">
      <c r="A62" s="172" t="s">
        <v>93</v>
      </c>
      <c r="B62" s="167"/>
      <c r="C62" s="173" t="s">
        <v>706</v>
      </c>
      <c r="D62" s="168">
        <v>1.222</v>
      </c>
      <c r="E62" s="168">
        <v>0.54400000000000004</v>
      </c>
      <c r="F62" s="169"/>
      <c r="G62" s="190">
        <v>9.6300000000000008</v>
      </c>
      <c r="H62" s="191"/>
      <c r="I62" s="192"/>
      <c r="J62" s="169"/>
      <c r="K62" s="1"/>
    </row>
    <row r="63" spans="1:11" ht="27" customHeight="1" x14ac:dyDescent="0.2">
      <c r="A63" s="172" t="s">
        <v>94</v>
      </c>
      <c r="B63" s="167"/>
      <c r="C63" s="173" t="s">
        <v>706</v>
      </c>
      <c r="D63" s="168">
        <v>0.93799999999999994</v>
      </c>
      <c r="E63" s="168">
        <v>0.59399999999999997</v>
      </c>
      <c r="F63" s="169"/>
      <c r="G63" s="190">
        <v>103.51</v>
      </c>
      <c r="H63" s="191"/>
      <c r="I63" s="192"/>
      <c r="J63" s="169"/>
      <c r="K63" s="1"/>
    </row>
    <row r="64" spans="1:11" ht="27" customHeight="1" x14ac:dyDescent="0.2">
      <c r="A64" s="172" t="s">
        <v>561</v>
      </c>
      <c r="B64" s="167"/>
      <c r="C64" s="171">
        <v>0</v>
      </c>
      <c r="D64" s="177">
        <v>3.2360000000000002</v>
      </c>
      <c r="E64" s="178">
        <v>0.66</v>
      </c>
      <c r="F64" s="179">
        <v>0.38200000000000001</v>
      </c>
      <c r="G64" s="190">
        <v>1.3</v>
      </c>
      <c r="H64" s="191"/>
      <c r="I64" s="192"/>
      <c r="J64" s="169"/>
      <c r="K64" s="1"/>
    </row>
    <row r="65" spans="1:11" ht="27" customHeight="1" x14ac:dyDescent="0.2">
      <c r="A65" s="172" t="s">
        <v>562</v>
      </c>
      <c r="B65" s="167"/>
      <c r="C65" s="171">
        <v>0</v>
      </c>
      <c r="D65" s="177">
        <v>3.4209999999999998</v>
      </c>
      <c r="E65" s="178">
        <v>0.67900000000000005</v>
      </c>
      <c r="F65" s="179">
        <v>0.38400000000000001</v>
      </c>
      <c r="G65" s="190">
        <v>2.63</v>
      </c>
      <c r="H65" s="191"/>
      <c r="I65" s="192"/>
      <c r="J65" s="169"/>
      <c r="K65" s="1"/>
    </row>
    <row r="66" spans="1:11" ht="27" customHeight="1" x14ac:dyDescent="0.2">
      <c r="A66" s="172" t="s">
        <v>95</v>
      </c>
      <c r="B66" s="167"/>
      <c r="C66" s="171">
        <v>0</v>
      </c>
      <c r="D66" s="177">
        <v>2.5859999999999999</v>
      </c>
      <c r="E66" s="178">
        <v>0.58399999999999996</v>
      </c>
      <c r="F66" s="179">
        <v>0.378</v>
      </c>
      <c r="G66" s="190">
        <v>3.68</v>
      </c>
      <c r="H66" s="190">
        <v>1.1399999999999999</v>
      </c>
      <c r="I66" s="193">
        <v>2.46</v>
      </c>
      <c r="J66" s="168">
        <v>5.5E-2</v>
      </c>
      <c r="K66" s="1"/>
    </row>
    <row r="67" spans="1:11" ht="27" customHeight="1" x14ac:dyDescent="0.2">
      <c r="A67" s="172" t="s">
        <v>96</v>
      </c>
      <c r="B67" s="167"/>
      <c r="C67" s="171">
        <v>0</v>
      </c>
      <c r="D67" s="177">
        <v>2.8359999999999999</v>
      </c>
      <c r="E67" s="178">
        <v>0.72699999999999998</v>
      </c>
      <c r="F67" s="179">
        <v>0.53300000000000003</v>
      </c>
      <c r="G67" s="190">
        <v>4.1100000000000003</v>
      </c>
      <c r="H67" s="190">
        <v>2.1</v>
      </c>
      <c r="I67" s="193">
        <v>3.32</v>
      </c>
      <c r="J67" s="168">
        <v>5.5E-2</v>
      </c>
      <c r="K67" s="1"/>
    </row>
    <row r="68" spans="1:11" ht="27" customHeight="1" x14ac:dyDescent="0.2">
      <c r="A68" s="172" t="s">
        <v>97</v>
      </c>
      <c r="B68" s="167"/>
      <c r="C68" s="171">
        <v>0</v>
      </c>
      <c r="D68" s="177">
        <v>2.157</v>
      </c>
      <c r="E68" s="178">
        <v>0.70199999999999996</v>
      </c>
      <c r="F68" s="179">
        <v>0.59299999999999997</v>
      </c>
      <c r="G68" s="190">
        <v>49.97</v>
      </c>
      <c r="H68" s="190">
        <v>2.85</v>
      </c>
      <c r="I68" s="193">
        <v>4.3</v>
      </c>
      <c r="J68" s="168">
        <v>3.2000000000000001E-2</v>
      </c>
      <c r="K68" s="1"/>
    </row>
    <row r="69" spans="1:11" ht="27" customHeight="1" x14ac:dyDescent="0.2">
      <c r="A69" s="172" t="s">
        <v>184</v>
      </c>
      <c r="B69" s="167"/>
      <c r="C69" s="171">
        <v>8</v>
      </c>
      <c r="D69" s="168">
        <v>1.008</v>
      </c>
      <c r="E69" s="169"/>
      <c r="F69" s="169"/>
      <c r="G69" s="191"/>
      <c r="H69" s="191"/>
      <c r="I69" s="194"/>
      <c r="J69" s="169"/>
      <c r="K69" s="1"/>
    </row>
    <row r="70" spans="1:11" ht="27" customHeight="1" x14ac:dyDescent="0.2">
      <c r="A70" s="172" t="s">
        <v>185</v>
      </c>
      <c r="B70" s="167"/>
      <c r="C70" s="171">
        <v>1</v>
      </c>
      <c r="D70" s="168">
        <v>1.1200000000000001</v>
      </c>
      <c r="E70" s="169"/>
      <c r="F70" s="169"/>
      <c r="G70" s="191"/>
      <c r="H70" s="191"/>
      <c r="I70" s="194"/>
      <c r="J70" s="169"/>
      <c r="K70" s="1"/>
    </row>
    <row r="71" spans="1:11" ht="27" customHeight="1" x14ac:dyDescent="0.2">
      <c r="A71" s="172" t="s">
        <v>186</v>
      </c>
      <c r="B71" s="167"/>
      <c r="C71" s="171">
        <v>1</v>
      </c>
      <c r="D71" s="168">
        <v>1.532</v>
      </c>
      <c r="E71" s="169"/>
      <c r="F71" s="169"/>
      <c r="G71" s="191"/>
      <c r="H71" s="191"/>
      <c r="I71" s="194"/>
      <c r="J71" s="169"/>
      <c r="K71" s="1"/>
    </row>
    <row r="72" spans="1:11" ht="27" customHeight="1" x14ac:dyDescent="0.2">
      <c r="A72" s="172" t="s">
        <v>187</v>
      </c>
      <c r="B72" s="167"/>
      <c r="C72" s="171">
        <v>1</v>
      </c>
      <c r="D72" s="168">
        <v>0.89700000000000002</v>
      </c>
      <c r="E72" s="169"/>
      <c r="F72" s="169"/>
      <c r="G72" s="191"/>
      <c r="H72" s="191"/>
      <c r="I72" s="194"/>
      <c r="J72" s="169"/>
      <c r="K72" s="1"/>
    </row>
    <row r="73" spans="1:11" ht="27" customHeight="1" x14ac:dyDescent="0.2">
      <c r="A73" s="172" t="s">
        <v>98</v>
      </c>
      <c r="B73" s="167"/>
      <c r="C73" s="171">
        <v>0</v>
      </c>
      <c r="D73" s="181">
        <v>9.2629999999999999</v>
      </c>
      <c r="E73" s="182">
        <v>0.91100000000000003</v>
      </c>
      <c r="F73" s="179">
        <v>0.66400000000000003</v>
      </c>
      <c r="G73" s="191"/>
      <c r="H73" s="191"/>
      <c r="I73" s="192"/>
      <c r="J73" s="169"/>
      <c r="K73" s="1"/>
    </row>
    <row r="74" spans="1:11" ht="27" customHeight="1" x14ac:dyDescent="0.2">
      <c r="A74" s="172" t="s">
        <v>563</v>
      </c>
      <c r="B74" s="167"/>
      <c r="C74" s="171" t="s">
        <v>708</v>
      </c>
      <c r="D74" s="168">
        <v>-0.38300000000000001</v>
      </c>
      <c r="E74" s="169"/>
      <c r="F74" s="169"/>
      <c r="G74" s="191"/>
      <c r="H74" s="191"/>
      <c r="I74" s="192"/>
      <c r="J74" s="169"/>
      <c r="K74" s="1"/>
    </row>
    <row r="75" spans="1:11" ht="27" customHeight="1" x14ac:dyDescent="0.2">
      <c r="A75" s="172" t="s">
        <v>99</v>
      </c>
      <c r="B75" s="167"/>
      <c r="C75" s="171">
        <v>8</v>
      </c>
      <c r="D75" s="168">
        <v>-0.378</v>
      </c>
      <c r="E75" s="169"/>
      <c r="F75" s="169"/>
      <c r="G75" s="191"/>
      <c r="H75" s="191"/>
      <c r="I75" s="192"/>
      <c r="J75" s="169"/>
      <c r="K75" s="1"/>
    </row>
    <row r="76" spans="1:11" ht="27" customHeight="1" x14ac:dyDescent="0.2">
      <c r="A76" s="172" t="s">
        <v>100</v>
      </c>
      <c r="B76" s="167"/>
      <c r="C76" s="171">
        <v>0</v>
      </c>
      <c r="D76" s="168">
        <v>-0.38300000000000001</v>
      </c>
      <c r="E76" s="169"/>
      <c r="F76" s="169"/>
      <c r="G76" s="191"/>
      <c r="H76" s="191"/>
      <c r="I76" s="192"/>
      <c r="J76" s="168">
        <v>8.5999999999999993E-2</v>
      </c>
      <c r="K76" s="1"/>
    </row>
    <row r="77" spans="1:11" ht="27" customHeight="1" x14ac:dyDescent="0.2">
      <c r="A77" s="172" t="s">
        <v>101</v>
      </c>
      <c r="B77" s="167"/>
      <c r="C77" s="171">
        <v>0</v>
      </c>
      <c r="D77" s="177">
        <v>-3.0529999999999999</v>
      </c>
      <c r="E77" s="178">
        <v>-0.314</v>
      </c>
      <c r="F77" s="179">
        <v>-1.7999999999999999E-2</v>
      </c>
      <c r="G77" s="191"/>
      <c r="H77" s="191"/>
      <c r="I77" s="192"/>
      <c r="J77" s="168">
        <v>8.5999999999999993E-2</v>
      </c>
      <c r="K77" s="1"/>
    </row>
    <row r="78" spans="1:11" ht="27" customHeight="1" x14ac:dyDescent="0.2">
      <c r="A78" s="172" t="s">
        <v>102</v>
      </c>
      <c r="B78" s="167"/>
      <c r="C78" s="171">
        <v>0</v>
      </c>
      <c r="D78" s="168">
        <v>-0.378</v>
      </c>
      <c r="E78" s="169"/>
      <c r="F78" s="169"/>
      <c r="G78" s="191"/>
      <c r="H78" s="191"/>
      <c r="I78" s="192"/>
      <c r="J78" s="168">
        <v>8.4000000000000005E-2</v>
      </c>
      <c r="K78" s="1"/>
    </row>
    <row r="79" spans="1:11" ht="27" customHeight="1" x14ac:dyDescent="0.2">
      <c r="A79" s="172" t="s">
        <v>103</v>
      </c>
      <c r="B79" s="167"/>
      <c r="C79" s="171">
        <v>0</v>
      </c>
      <c r="D79" s="177">
        <v>-3.0339999999999998</v>
      </c>
      <c r="E79" s="178">
        <v>-0.30499999999999999</v>
      </c>
      <c r="F79" s="179">
        <v>-1.7999999999999999E-2</v>
      </c>
      <c r="G79" s="191"/>
      <c r="H79" s="191"/>
      <c r="I79" s="192"/>
      <c r="J79" s="168">
        <v>8.4000000000000005E-2</v>
      </c>
      <c r="K79" s="1"/>
    </row>
    <row r="80" spans="1:11" ht="27" customHeight="1" x14ac:dyDescent="0.2">
      <c r="A80" s="172" t="s">
        <v>104</v>
      </c>
      <c r="B80" s="167"/>
      <c r="C80" s="171">
        <v>0</v>
      </c>
      <c r="D80" s="168">
        <v>-0.33900000000000002</v>
      </c>
      <c r="E80" s="169"/>
      <c r="F80" s="169"/>
      <c r="G80" s="190">
        <v>29.81</v>
      </c>
      <c r="H80" s="191"/>
      <c r="I80" s="192"/>
      <c r="J80" s="168">
        <v>9.7000000000000003E-2</v>
      </c>
      <c r="K80" s="1"/>
    </row>
    <row r="81" spans="1:11" ht="27" customHeight="1" x14ac:dyDescent="0.2">
      <c r="A81" s="172" t="s">
        <v>105</v>
      </c>
      <c r="B81" s="167"/>
      <c r="C81" s="171">
        <v>0</v>
      </c>
      <c r="D81" s="177">
        <v>-2.851</v>
      </c>
      <c r="E81" s="178">
        <v>-0.245</v>
      </c>
      <c r="F81" s="179">
        <v>-1.2E-2</v>
      </c>
      <c r="G81" s="190">
        <v>29.81</v>
      </c>
      <c r="H81" s="191"/>
      <c r="I81" s="192"/>
      <c r="J81" s="168">
        <v>9.7000000000000003E-2</v>
      </c>
      <c r="K81" s="1"/>
    </row>
    <row r="82" spans="1:11" ht="27" customHeight="1" x14ac:dyDescent="0.2">
      <c r="A82" s="172" t="s">
        <v>51</v>
      </c>
      <c r="B82" s="167" t="s">
        <v>800</v>
      </c>
      <c r="C82" s="171">
        <v>1</v>
      </c>
      <c r="D82" s="168">
        <v>0.76400000000000001</v>
      </c>
      <c r="E82" s="169"/>
      <c r="F82" s="169"/>
      <c r="G82" s="190">
        <v>1.1200000000000001</v>
      </c>
      <c r="H82" s="191"/>
      <c r="I82" s="192"/>
      <c r="J82" s="169"/>
      <c r="K82" s="1"/>
    </row>
    <row r="83" spans="1:11" ht="27" customHeight="1" x14ac:dyDescent="0.2">
      <c r="A83" s="172" t="s">
        <v>52</v>
      </c>
      <c r="B83" s="167" t="s">
        <v>801</v>
      </c>
      <c r="C83" s="171">
        <v>2</v>
      </c>
      <c r="D83" s="168">
        <v>0.85</v>
      </c>
      <c r="E83" s="168">
        <v>0.33300000000000002</v>
      </c>
      <c r="F83" s="169"/>
      <c r="G83" s="190">
        <v>1.1200000000000001</v>
      </c>
      <c r="H83" s="191"/>
      <c r="I83" s="192"/>
      <c r="J83" s="169"/>
      <c r="K83" s="1"/>
    </row>
    <row r="84" spans="1:11" ht="27" customHeight="1" x14ac:dyDescent="0.2">
      <c r="A84" s="172" t="s">
        <v>53</v>
      </c>
      <c r="B84" s="167" t="s">
        <v>802</v>
      </c>
      <c r="C84" s="171">
        <v>2</v>
      </c>
      <c r="D84" s="168">
        <v>0.46899999999999997</v>
      </c>
      <c r="E84" s="169"/>
      <c r="F84" s="169"/>
      <c r="G84" s="191"/>
      <c r="H84" s="191"/>
      <c r="I84" s="192"/>
      <c r="J84" s="169"/>
      <c r="K84" s="1"/>
    </row>
    <row r="85" spans="1:11" ht="27" customHeight="1" x14ac:dyDescent="0.2">
      <c r="A85" s="172" t="s">
        <v>54</v>
      </c>
      <c r="B85" s="167" t="s">
        <v>803</v>
      </c>
      <c r="C85" s="171">
        <v>3</v>
      </c>
      <c r="D85" s="168">
        <v>0.78600000000000003</v>
      </c>
      <c r="E85" s="169"/>
      <c r="F85" s="169"/>
      <c r="G85" s="190">
        <v>2.2799999999999998</v>
      </c>
      <c r="H85" s="191"/>
      <c r="I85" s="192"/>
      <c r="J85" s="169"/>
      <c r="K85" s="1"/>
    </row>
    <row r="86" spans="1:11" ht="27" customHeight="1" x14ac:dyDescent="0.2">
      <c r="A86" s="172" t="s">
        <v>55</v>
      </c>
      <c r="B86" s="167" t="s">
        <v>804</v>
      </c>
      <c r="C86" s="171">
        <v>4</v>
      </c>
      <c r="D86" s="168">
        <v>0.81299999999999994</v>
      </c>
      <c r="E86" s="168">
        <v>0.33300000000000002</v>
      </c>
      <c r="F86" s="169"/>
      <c r="G86" s="190">
        <v>2.2799999999999998</v>
      </c>
      <c r="H86" s="191"/>
      <c r="I86" s="192"/>
      <c r="J86" s="169"/>
      <c r="K86" s="1"/>
    </row>
    <row r="87" spans="1:11" ht="27" customHeight="1" x14ac:dyDescent="0.2">
      <c r="A87" s="172" t="s">
        <v>56</v>
      </c>
      <c r="B87" s="167" t="s">
        <v>805</v>
      </c>
      <c r="C87" s="171">
        <v>4</v>
      </c>
      <c r="D87" s="168">
        <v>0.39200000000000002</v>
      </c>
      <c r="E87" s="169"/>
      <c r="F87" s="169"/>
      <c r="G87" s="191"/>
      <c r="H87" s="191"/>
      <c r="I87" s="192"/>
      <c r="J87" s="169"/>
      <c r="K87" s="1"/>
    </row>
    <row r="88" spans="1:11" ht="27" customHeight="1" x14ac:dyDescent="0.2">
      <c r="A88" s="172" t="s">
        <v>57</v>
      </c>
      <c r="B88" s="167" t="s">
        <v>806</v>
      </c>
      <c r="C88" s="173" t="s">
        <v>706</v>
      </c>
      <c r="D88" s="168">
        <v>0.79500000000000004</v>
      </c>
      <c r="E88" s="168">
        <v>0.33200000000000002</v>
      </c>
      <c r="F88" s="169"/>
      <c r="G88" s="190">
        <v>6.43</v>
      </c>
      <c r="H88" s="191"/>
      <c r="I88" s="192"/>
      <c r="J88" s="169"/>
      <c r="K88" s="1"/>
    </row>
    <row r="89" spans="1:11" ht="27" customHeight="1" x14ac:dyDescent="0.2">
      <c r="A89" s="172" t="s">
        <v>106</v>
      </c>
      <c r="B89" s="167" t="s">
        <v>807</v>
      </c>
      <c r="C89" s="173" t="s">
        <v>706</v>
      </c>
      <c r="D89" s="168">
        <v>1.06</v>
      </c>
      <c r="E89" s="168">
        <v>0.47199999999999998</v>
      </c>
      <c r="F89" s="169"/>
      <c r="G89" s="190">
        <v>8.36</v>
      </c>
      <c r="H89" s="191"/>
      <c r="I89" s="192"/>
      <c r="J89" s="169"/>
      <c r="K89" s="1"/>
    </row>
    <row r="90" spans="1:11" ht="27" customHeight="1" x14ac:dyDescent="0.2">
      <c r="A90" s="172" t="s">
        <v>107</v>
      </c>
      <c r="B90" s="167"/>
      <c r="C90" s="173" t="s">
        <v>706</v>
      </c>
      <c r="D90" s="168">
        <v>0.81399999999999995</v>
      </c>
      <c r="E90" s="168">
        <v>0.51500000000000001</v>
      </c>
      <c r="F90" s="169"/>
      <c r="G90" s="190">
        <v>89.81</v>
      </c>
      <c r="H90" s="191"/>
      <c r="I90" s="192"/>
      <c r="J90" s="169"/>
      <c r="K90" s="1"/>
    </row>
    <row r="91" spans="1:11" ht="27" customHeight="1" x14ac:dyDescent="0.2">
      <c r="A91" s="172" t="s">
        <v>564</v>
      </c>
      <c r="B91" s="167" t="s">
        <v>808</v>
      </c>
      <c r="C91" s="171">
        <v>0</v>
      </c>
      <c r="D91" s="177">
        <v>2.8079999999999998</v>
      </c>
      <c r="E91" s="178">
        <v>0.57299999999999995</v>
      </c>
      <c r="F91" s="179">
        <v>0.33200000000000002</v>
      </c>
      <c r="G91" s="190">
        <v>1.1200000000000001</v>
      </c>
      <c r="H91" s="191"/>
      <c r="I91" s="192"/>
      <c r="J91" s="169"/>
      <c r="K91" s="1"/>
    </row>
    <row r="92" spans="1:11" ht="27" customHeight="1" x14ac:dyDescent="0.2">
      <c r="A92" s="172" t="s">
        <v>565</v>
      </c>
      <c r="B92" s="167" t="s">
        <v>809</v>
      </c>
      <c r="C92" s="171">
        <v>0</v>
      </c>
      <c r="D92" s="177">
        <v>2.968</v>
      </c>
      <c r="E92" s="178">
        <v>0.58899999999999997</v>
      </c>
      <c r="F92" s="179">
        <v>0.33300000000000002</v>
      </c>
      <c r="G92" s="190">
        <v>2.2799999999999998</v>
      </c>
      <c r="H92" s="191"/>
      <c r="I92" s="192"/>
      <c r="J92" s="169"/>
      <c r="K92" s="1"/>
    </row>
    <row r="93" spans="1:11" ht="27" customHeight="1" x14ac:dyDescent="0.2">
      <c r="A93" s="172" t="s">
        <v>58</v>
      </c>
      <c r="B93" s="167" t="s">
        <v>810</v>
      </c>
      <c r="C93" s="171">
        <v>0</v>
      </c>
      <c r="D93" s="177">
        <v>2.2429999999999999</v>
      </c>
      <c r="E93" s="178">
        <v>0.50700000000000001</v>
      </c>
      <c r="F93" s="179">
        <v>0.32800000000000001</v>
      </c>
      <c r="G93" s="190">
        <v>3.19</v>
      </c>
      <c r="H93" s="190">
        <v>0.99</v>
      </c>
      <c r="I93" s="193">
        <v>2.13</v>
      </c>
      <c r="J93" s="168">
        <v>4.8000000000000001E-2</v>
      </c>
      <c r="K93" s="1"/>
    </row>
    <row r="94" spans="1:11" ht="27" customHeight="1" x14ac:dyDescent="0.2">
      <c r="A94" s="172" t="s">
        <v>59</v>
      </c>
      <c r="B94" s="167" t="s">
        <v>811</v>
      </c>
      <c r="C94" s="171">
        <v>0</v>
      </c>
      <c r="D94" s="177">
        <v>2.46</v>
      </c>
      <c r="E94" s="178">
        <v>0.63100000000000001</v>
      </c>
      <c r="F94" s="179">
        <v>0.46200000000000002</v>
      </c>
      <c r="G94" s="190">
        <v>3.56</v>
      </c>
      <c r="H94" s="190">
        <v>1.83</v>
      </c>
      <c r="I94" s="193">
        <v>2.88</v>
      </c>
      <c r="J94" s="168">
        <v>4.8000000000000001E-2</v>
      </c>
      <c r="K94" s="1"/>
    </row>
    <row r="95" spans="1:11" ht="27" customHeight="1" x14ac:dyDescent="0.2">
      <c r="A95" s="172" t="s">
        <v>60</v>
      </c>
      <c r="B95" s="167" t="s">
        <v>812</v>
      </c>
      <c r="C95" s="171">
        <v>0</v>
      </c>
      <c r="D95" s="177">
        <v>1.871</v>
      </c>
      <c r="E95" s="178">
        <v>0.60899999999999999</v>
      </c>
      <c r="F95" s="179">
        <v>0.51400000000000001</v>
      </c>
      <c r="G95" s="190">
        <v>43.36</v>
      </c>
      <c r="H95" s="190">
        <v>2.4700000000000002</v>
      </c>
      <c r="I95" s="193">
        <v>3.73</v>
      </c>
      <c r="J95" s="168">
        <v>2.8000000000000001E-2</v>
      </c>
      <c r="K95" s="1"/>
    </row>
    <row r="96" spans="1:11" ht="27" customHeight="1" x14ac:dyDescent="0.2">
      <c r="A96" s="172" t="s">
        <v>188</v>
      </c>
      <c r="B96" s="167" t="s">
        <v>813</v>
      </c>
      <c r="C96" s="171">
        <v>8</v>
      </c>
      <c r="D96" s="168">
        <v>0.875</v>
      </c>
      <c r="E96" s="169"/>
      <c r="F96" s="169"/>
      <c r="G96" s="191"/>
      <c r="H96" s="191"/>
      <c r="I96" s="194"/>
      <c r="J96" s="169"/>
      <c r="K96" s="1"/>
    </row>
    <row r="97" spans="1:11" ht="27" customHeight="1" x14ac:dyDescent="0.2">
      <c r="A97" s="172" t="s">
        <v>189</v>
      </c>
      <c r="B97" s="167" t="s">
        <v>814</v>
      </c>
      <c r="C97" s="171">
        <v>1</v>
      </c>
      <c r="D97" s="168">
        <v>0.97199999999999998</v>
      </c>
      <c r="E97" s="169"/>
      <c r="F97" s="169"/>
      <c r="G97" s="191"/>
      <c r="H97" s="191"/>
      <c r="I97" s="194"/>
      <c r="J97" s="169"/>
      <c r="K97" s="1"/>
    </row>
    <row r="98" spans="1:11" ht="27" customHeight="1" x14ac:dyDescent="0.2">
      <c r="A98" s="172" t="s">
        <v>190</v>
      </c>
      <c r="B98" s="167" t="s">
        <v>815</v>
      </c>
      <c r="C98" s="171">
        <v>1</v>
      </c>
      <c r="D98" s="168">
        <v>1.329</v>
      </c>
      <c r="E98" s="169"/>
      <c r="F98" s="169"/>
      <c r="G98" s="191"/>
      <c r="H98" s="191"/>
      <c r="I98" s="194"/>
      <c r="J98" s="169"/>
      <c r="K98" s="1"/>
    </row>
    <row r="99" spans="1:11" ht="27" customHeight="1" x14ac:dyDescent="0.2">
      <c r="A99" s="172" t="s">
        <v>191</v>
      </c>
      <c r="B99" s="167" t="s">
        <v>816</v>
      </c>
      <c r="C99" s="171">
        <v>1</v>
      </c>
      <c r="D99" s="168">
        <v>0.77800000000000002</v>
      </c>
      <c r="E99" s="169"/>
      <c r="F99" s="169"/>
      <c r="G99" s="191"/>
      <c r="H99" s="191"/>
      <c r="I99" s="194"/>
      <c r="J99" s="169"/>
      <c r="K99" s="1"/>
    </row>
    <row r="100" spans="1:11" ht="27" customHeight="1" x14ac:dyDescent="0.2">
      <c r="A100" s="172" t="s">
        <v>61</v>
      </c>
      <c r="B100" s="167" t="s">
        <v>817</v>
      </c>
      <c r="C100" s="171">
        <v>0</v>
      </c>
      <c r="D100" s="181">
        <v>8.0370000000000008</v>
      </c>
      <c r="E100" s="182">
        <v>0.79</v>
      </c>
      <c r="F100" s="179">
        <v>0.57599999999999996</v>
      </c>
      <c r="G100" s="191"/>
      <c r="H100" s="191"/>
      <c r="I100" s="192"/>
      <c r="J100" s="169"/>
      <c r="K100" s="1"/>
    </row>
    <row r="101" spans="1:11" ht="27" customHeight="1" x14ac:dyDescent="0.2">
      <c r="A101" s="172" t="s">
        <v>566</v>
      </c>
      <c r="B101" s="167"/>
      <c r="C101" s="171" t="s">
        <v>708</v>
      </c>
      <c r="D101" s="168">
        <v>-0.33200000000000002</v>
      </c>
      <c r="E101" s="169"/>
      <c r="F101" s="169"/>
      <c r="G101" s="191"/>
      <c r="H101" s="191"/>
      <c r="I101" s="192"/>
      <c r="J101" s="169"/>
      <c r="K101" s="1"/>
    </row>
    <row r="102" spans="1:11" ht="27" customHeight="1" x14ac:dyDescent="0.2">
      <c r="A102" s="172" t="s">
        <v>62</v>
      </c>
      <c r="B102" s="167"/>
      <c r="C102" s="171">
        <v>8</v>
      </c>
      <c r="D102" s="168">
        <v>-0.32800000000000001</v>
      </c>
      <c r="E102" s="169"/>
      <c r="F102" s="169"/>
      <c r="G102" s="191"/>
      <c r="H102" s="191"/>
      <c r="I102" s="192"/>
      <c r="J102" s="169"/>
      <c r="K102" s="1"/>
    </row>
    <row r="103" spans="1:11" ht="27" customHeight="1" x14ac:dyDescent="0.2">
      <c r="A103" s="172" t="s">
        <v>63</v>
      </c>
      <c r="B103" s="167"/>
      <c r="C103" s="171">
        <v>0</v>
      </c>
      <c r="D103" s="168">
        <v>-0.33200000000000002</v>
      </c>
      <c r="E103" s="169"/>
      <c r="F103" s="169"/>
      <c r="G103" s="191"/>
      <c r="H103" s="191"/>
      <c r="I103" s="192"/>
      <c r="J103" s="168">
        <v>7.3999999999999996E-2</v>
      </c>
      <c r="K103" s="1"/>
    </row>
    <row r="104" spans="1:11" ht="27" customHeight="1" x14ac:dyDescent="0.2">
      <c r="A104" s="172" t="s">
        <v>64</v>
      </c>
      <c r="B104" s="167"/>
      <c r="C104" s="171">
        <v>0</v>
      </c>
      <c r="D104" s="177">
        <v>-2.649</v>
      </c>
      <c r="E104" s="178">
        <v>-0.27200000000000002</v>
      </c>
      <c r="F104" s="179">
        <v>-1.6E-2</v>
      </c>
      <c r="G104" s="191"/>
      <c r="H104" s="191"/>
      <c r="I104" s="192"/>
      <c r="J104" s="168">
        <v>7.3999999999999996E-2</v>
      </c>
      <c r="K104" s="1"/>
    </row>
    <row r="105" spans="1:11" ht="27" customHeight="1" x14ac:dyDescent="0.2">
      <c r="A105" s="172" t="s">
        <v>65</v>
      </c>
      <c r="B105" s="167"/>
      <c r="C105" s="171">
        <v>0</v>
      </c>
      <c r="D105" s="168">
        <v>-0.32800000000000001</v>
      </c>
      <c r="E105" s="169"/>
      <c r="F105" s="169"/>
      <c r="G105" s="191"/>
      <c r="H105" s="191"/>
      <c r="I105" s="192"/>
      <c r="J105" s="168">
        <v>7.2999999999999995E-2</v>
      </c>
      <c r="K105" s="1"/>
    </row>
    <row r="106" spans="1:11" ht="27" customHeight="1" x14ac:dyDescent="0.2">
      <c r="A106" s="172" t="s">
        <v>66</v>
      </c>
      <c r="B106" s="167"/>
      <c r="C106" s="171">
        <v>0</v>
      </c>
      <c r="D106" s="177">
        <v>-2.6320000000000001</v>
      </c>
      <c r="E106" s="178">
        <v>-0.26400000000000001</v>
      </c>
      <c r="F106" s="179">
        <v>-1.6E-2</v>
      </c>
      <c r="G106" s="191"/>
      <c r="H106" s="191"/>
      <c r="I106" s="192"/>
      <c r="J106" s="168">
        <v>7.2999999999999995E-2</v>
      </c>
      <c r="K106" s="1"/>
    </row>
    <row r="107" spans="1:11" ht="27" customHeight="1" x14ac:dyDescent="0.2">
      <c r="A107" s="172" t="s">
        <v>67</v>
      </c>
      <c r="B107" s="167"/>
      <c r="C107" s="171">
        <v>0</v>
      </c>
      <c r="D107" s="168">
        <v>-0.29399999999999998</v>
      </c>
      <c r="E107" s="169"/>
      <c r="F107" s="169"/>
      <c r="G107" s="190">
        <v>25.86</v>
      </c>
      <c r="H107" s="191"/>
      <c r="I107" s="192"/>
      <c r="J107" s="168">
        <v>8.4000000000000005E-2</v>
      </c>
      <c r="K107" s="1"/>
    </row>
    <row r="108" spans="1:11" ht="27" customHeight="1" x14ac:dyDescent="0.2">
      <c r="A108" s="172" t="s">
        <v>68</v>
      </c>
      <c r="B108" s="167"/>
      <c r="C108" s="171">
        <v>0</v>
      </c>
      <c r="D108" s="177">
        <v>-2.4740000000000002</v>
      </c>
      <c r="E108" s="178">
        <v>-0.21299999999999999</v>
      </c>
      <c r="F108" s="179">
        <v>-0.01</v>
      </c>
      <c r="G108" s="190">
        <v>25.86</v>
      </c>
      <c r="H108" s="191"/>
      <c r="I108" s="192"/>
      <c r="J108" s="168">
        <v>8.4000000000000005E-2</v>
      </c>
      <c r="K108" s="1"/>
    </row>
    <row r="109" spans="1:11" ht="27" customHeight="1" x14ac:dyDescent="0.2">
      <c r="A109" s="172" t="s">
        <v>108</v>
      </c>
      <c r="B109" s="167"/>
      <c r="C109" s="171">
        <v>1</v>
      </c>
      <c r="D109" s="168">
        <v>0.71399999999999997</v>
      </c>
      <c r="E109" s="169"/>
      <c r="F109" s="169"/>
      <c r="G109" s="190">
        <v>1.05</v>
      </c>
      <c r="H109" s="191"/>
      <c r="I109" s="192"/>
      <c r="J109" s="169"/>
      <c r="K109" s="1"/>
    </row>
    <row r="110" spans="1:11" ht="27" customHeight="1" x14ac:dyDescent="0.2">
      <c r="A110" s="172" t="s">
        <v>109</v>
      </c>
      <c r="B110" s="167"/>
      <c r="C110" s="171">
        <v>2</v>
      </c>
      <c r="D110" s="168">
        <v>0.79400000000000004</v>
      </c>
      <c r="E110" s="168">
        <v>0.311</v>
      </c>
      <c r="F110" s="169"/>
      <c r="G110" s="190">
        <v>1.05</v>
      </c>
      <c r="H110" s="191"/>
      <c r="I110" s="192"/>
      <c r="J110" s="169"/>
      <c r="K110" s="1"/>
    </row>
    <row r="111" spans="1:11" ht="27" customHeight="1" x14ac:dyDescent="0.2">
      <c r="A111" s="172" t="s">
        <v>110</v>
      </c>
      <c r="B111" s="167"/>
      <c r="C111" s="171">
        <v>2</v>
      </c>
      <c r="D111" s="168">
        <v>0.438</v>
      </c>
      <c r="E111" s="169"/>
      <c r="F111" s="169"/>
      <c r="G111" s="191"/>
      <c r="H111" s="191"/>
      <c r="I111" s="192"/>
      <c r="J111" s="169"/>
      <c r="K111" s="1"/>
    </row>
    <row r="112" spans="1:11" ht="27" customHeight="1" x14ac:dyDescent="0.2">
      <c r="A112" s="172" t="s">
        <v>111</v>
      </c>
      <c r="B112" s="167"/>
      <c r="C112" s="171">
        <v>3</v>
      </c>
      <c r="D112" s="168">
        <v>0.73399999999999999</v>
      </c>
      <c r="E112" s="169"/>
      <c r="F112" s="169"/>
      <c r="G112" s="190">
        <v>2.13</v>
      </c>
      <c r="H112" s="191"/>
      <c r="I112" s="192"/>
      <c r="J112" s="169"/>
      <c r="K112" s="1"/>
    </row>
    <row r="113" spans="1:11" ht="27" customHeight="1" x14ac:dyDescent="0.2">
      <c r="A113" s="172" t="s">
        <v>112</v>
      </c>
      <c r="B113" s="167"/>
      <c r="C113" s="171">
        <v>4</v>
      </c>
      <c r="D113" s="168">
        <v>0.76</v>
      </c>
      <c r="E113" s="168">
        <v>0.311</v>
      </c>
      <c r="F113" s="169"/>
      <c r="G113" s="190">
        <v>2.13</v>
      </c>
      <c r="H113" s="191"/>
      <c r="I113" s="192"/>
      <c r="J113" s="169"/>
      <c r="K113" s="1"/>
    </row>
    <row r="114" spans="1:11" ht="27" customHeight="1" x14ac:dyDescent="0.2">
      <c r="A114" s="172" t="s">
        <v>113</v>
      </c>
      <c r="B114" s="167"/>
      <c r="C114" s="171">
        <v>4</v>
      </c>
      <c r="D114" s="168">
        <v>0.36599999999999999</v>
      </c>
      <c r="E114" s="169"/>
      <c r="F114" s="169"/>
      <c r="G114" s="191"/>
      <c r="H114" s="191"/>
      <c r="I114" s="192"/>
      <c r="J114" s="169"/>
      <c r="K114" s="1"/>
    </row>
    <row r="115" spans="1:11" ht="27" customHeight="1" x14ac:dyDescent="0.2">
      <c r="A115" s="172" t="s">
        <v>114</v>
      </c>
      <c r="B115" s="167"/>
      <c r="C115" s="173" t="s">
        <v>706</v>
      </c>
      <c r="D115" s="168">
        <v>0.74199999999999999</v>
      </c>
      <c r="E115" s="168">
        <v>0.31</v>
      </c>
      <c r="F115" s="169"/>
      <c r="G115" s="190">
        <v>6.01</v>
      </c>
      <c r="H115" s="191"/>
      <c r="I115" s="192"/>
      <c r="J115" s="169"/>
      <c r="K115" s="1"/>
    </row>
    <row r="116" spans="1:11" ht="27" customHeight="1" x14ac:dyDescent="0.2">
      <c r="A116" s="172" t="s">
        <v>115</v>
      </c>
      <c r="B116" s="167"/>
      <c r="C116" s="173" t="s">
        <v>706</v>
      </c>
      <c r="D116" s="168">
        <v>0.99</v>
      </c>
      <c r="E116" s="168">
        <v>0.441</v>
      </c>
      <c r="F116" s="169"/>
      <c r="G116" s="190">
        <v>7.8</v>
      </c>
      <c r="H116" s="191"/>
      <c r="I116" s="192"/>
      <c r="J116" s="169"/>
      <c r="K116" s="1"/>
    </row>
    <row r="117" spans="1:11" ht="27" customHeight="1" x14ac:dyDescent="0.2">
      <c r="A117" s="172" t="s">
        <v>116</v>
      </c>
      <c r="B117" s="167"/>
      <c r="C117" s="173" t="s">
        <v>706</v>
      </c>
      <c r="D117" s="168">
        <v>0.76</v>
      </c>
      <c r="E117" s="168">
        <v>0.48099999999999998</v>
      </c>
      <c r="F117" s="169"/>
      <c r="G117" s="190">
        <v>83.86</v>
      </c>
      <c r="H117" s="191"/>
      <c r="I117" s="192"/>
      <c r="J117" s="169"/>
      <c r="K117" s="1"/>
    </row>
    <row r="118" spans="1:11" ht="27" customHeight="1" x14ac:dyDescent="0.2">
      <c r="A118" s="172" t="s">
        <v>567</v>
      </c>
      <c r="B118" s="167"/>
      <c r="C118" s="171">
        <v>0</v>
      </c>
      <c r="D118" s="177">
        <v>2.6219999999999999</v>
      </c>
      <c r="E118" s="178">
        <v>0.53500000000000003</v>
      </c>
      <c r="F118" s="179">
        <v>0.31</v>
      </c>
      <c r="G118" s="190">
        <v>1.05</v>
      </c>
      <c r="H118" s="191"/>
      <c r="I118" s="192"/>
      <c r="J118" s="169"/>
      <c r="K118" s="1"/>
    </row>
    <row r="119" spans="1:11" ht="27" customHeight="1" x14ac:dyDescent="0.2">
      <c r="A119" s="172" t="s">
        <v>568</v>
      </c>
      <c r="B119" s="167"/>
      <c r="C119" s="171">
        <v>0</v>
      </c>
      <c r="D119" s="177">
        <v>2.7709999999999999</v>
      </c>
      <c r="E119" s="178">
        <v>0.55000000000000004</v>
      </c>
      <c r="F119" s="179">
        <v>0.311</v>
      </c>
      <c r="G119" s="190">
        <v>2.13</v>
      </c>
      <c r="H119" s="191"/>
      <c r="I119" s="192"/>
      <c r="J119" s="169"/>
      <c r="K119" s="1"/>
    </row>
    <row r="120" spans="1:11" ht="27" customHeight="1" x14ac:dyDescent="0.2">
      <c r="A120" s="172" t="s">
        <v>117</v>
      </c>
      <c r="B120" s="167"/>
      <c r="C120" s="171">
        <v>0</v>
      </c>
      <c r="D120" s="177">
        <v>2.0950000000000002</v>
      </c>
      <c r="E120" s="178">
        <v>0.47299999999999998</v>
      </c>
      <c r="F120" s="179">
        <v>0.30599999999999999</v>
      </c>
      <c r="G120" s="190">
        <v>2.98</v>
      </c>
      <c r="H120" s="190">
        <v>0.92</v>
      </c>
      <c r="I120" s="193">
        <v>1.99</v>
      </c>
      <c r="J120" s="168">
        <v>4.4999999999999998E-2</v>
      </c>
      <c r="K120" s="1"/>
    </row>
    <row r="121" spans="1:11" ht="27" customHeight="1" x14ac:dyDescent="0.2">
      <c r="A121" s="172" t="s">
        <v>118</v>
      </c>
      <c r="B121" s="167"/>
      <c r="C121" s="171">
        <v>0</v>
      </c>
      <c r="D121" s="177">
        <v>2.2970000000000002</v>
      </c>
      <c r="E121" s="178">
        <v>0.58899999999999997</v>
      </c>
      <c r="F121" s="179">
        <v>0.432</v>
      </c>
      <c r="G121" s="190">
        <v>3.33</v>
      </c>
      <c r="H121" s="190">
        <v>1.71</v>
      </c>
      <c r="I121" s="193">
        <v>2.69</v>
      </c>
      <c r="J121" s="168">
        <v>4.4999999999999998E-2</v>
      </c>
      <c r="K121" s="1"/>
    </row>
    <row r="122" spans="1:11" ht="27" customHeight="1" x14ac:dyDescent="0.2">
      <c r="A122" s="172" t="s">
        <v>119</v>
      </c>
      <c r="B122" s="167"/>
      <c r="C122" s="171">
        <v>0</v>
      </c>
      <c r="D122" s="177">
        <v>1.7470000000000001</v>
      </c>
      <c r="E122" s="178">
        <v>0.56799999999999995</v>
      </c>
      <c r="F122" s="179">
        <v>0.48</v>
      </c>
      <c r="G122" s="190">
        <v>40.479999999999997</v>
      </c>
      <c r="H122" s="190">
        <v>2.31</v>
      </c>
      <c r="I122" s="193">
        <v>3.48</v>
      </c>
      <c r="J122" s="168">
        <v>2.5999999999999999E-2</v>
      </c>
      <c r="K122" s="1"/>
    </row>
    <row r="123" spans="1:11" ht="27" customHeight="1" x14ac:dyDescent="0.2">
      <c r="A123" s="172" t="s">
        <v>192</v>
      </c>
      <c r="B123" s="167"/>
      <c r="C123" s="171">
        <v>8</v>
      </c>
      <c r="D123" s="168">
        <v>0.81699999999999995</v>
      </c>
      <c r="E123" s="169"/>
      <c r="F123" s="169"/>
      <c r="G123" s="191"/>
      <c r="H123" s="191"/>
      <c r="I123" s="194"/>
      <c r="J123" s="169"/>
      <c r="K123" s="1"/>
    </row>
    <row r="124" spans="1:11" ht="27" customHeight="1" x14ac:dyDescent="0.2">
      <c r="A124" s="172" t="s">
        <v>193</v>
      </c>
      <c r="B124" s="167"/>
      <c r="C124" s="171">
        <v>1</v>
      </c>
      <c r="D124" s="168">
        <v>0.90800000000000003</v>
      </c>
      <c r="E124" s="169"/>
      <c r="F124" s="169"/>
      <c r="G124" s="191"/>
      <c r="H124" s="191"/>
      <c r="I124" s="194"/>
      <c r="J124" s="169"/>
      <c r="K124" s="1"/>
    </row>
    <row r="125" spans="1:11" ht="27" customHeight="1" x14ac:dyDescent="0.2">
      <c r="A125" s="172" t="s">
        <v>194</v>
      </c>
      <c r="B125" s="167"/>
      <c r="C125" s="171">
        <v>1</v>
      </c>
      <c r="D125" s="168">
        <v>1.2410000000000001</v>
      </c>
      <c r="E125" s="169"/>
      <c r="F125" s="169"/>
      <c r="G125" s="191"/>
      <c r="H125" s="191"/>
      <c r="I125" s="194"/>
      <c r="J125" s="169"/>
      <c r="K125" s="1"/>
    </row>
    <row r="126" spans="1:11" ht="27" customHeight="1" x14ac:dyDescent="0.2">
      <c r="A126" s="172" t="s">
        <v>195</v>
      </c>
      <c r="B126" s="167"/>
      <c r="C126" s="171">
        <v>1</v>
      </c>
      <c r="D126" s="168">
        <v>0.72699999999999998</v>
      </c>
      <c r="E126" s="169"/>
      <c r="F126" s="169"/>
      <c r="G126" s="191"/>
      <c r="H126" s="191"/>
      <c r="I126" s="194"/>
      <c r="J126" s="169"/>
      <c r="K126" s="1"/>
    </row>
    <row r="127" spans="1:11" ht="27" customHeight="1" x14ac:dyDescent="0.2">
      <c r="A127" s="172" t="s">
        <v>120</v>
      </c>
      <c r="B127" s="167"/>
      <c r="C127" s="171">
        <v>0</v>
      </c>
      <c r="D127" s="181">
        <v>7.5039999999999996</v>
      </c>
      <c r="E127" s="182">
        <v>0.73799999999999999</v>
      </c>
      <c r="F127" s="179">
        <v>0.53800000000000003</v>
      </c>
      <c r="G127" s="191"/>
      <c r="H127" s="191"/>
      <c r="I127" s="192"/>
      <c r="J127" s="169"/>
      <c r="K127" s="1"/>
    </row>
    <row r="128" spans="1:11" ht="27" customHeight="1" x14ac:dyDescent="0.2">
      <c r="A128" s="172" t="s">
        <v>569</v>
      </c>
      <c r="B128" s="167"/>
      <c r="C128" s="171" t="s">
        <v>708</v>
      </c>
      <c r="D128" s="168">
        <v>-0.31</v>
      </c>
      <c r="E128" s="169"/>
      <c r="F128" s="169"/>
      <c r="G128" s="191"/>
      <c r="H128" s="191"/>
      <c r="I128" s="192"/>
      <c r="J128" s="169"/>
      <c r="K128" s="1"/>
    </row>
    <row r="129" spans="1:11" ht="27" customHeight="1" x14ac:dyDescent="0.2">
      <c r="A129" s="172" t="s">
        <v>121</v>
      </c>
      <c r="B129" s="167"/>
      <c r="C129" s="171">
        <v>8</v>
      </c>
      <c r="D129" s="168">
        <v>-0.30599999999999999</v>
      </c>
      <c r="E129" s="169"/>
      <c r="F129" s="169"/>
      <c r="G129" s="191"/>
      <c r="H129" s="191"/>
      <c r="I129" s="192"/>
      <c r="J129" s="169"/>
      <c r="K129" s="1"/>
    </row>
    <row r="130" spans="1:11" ht="27" customHeight="1" x14ac:dyDescent="0.2">
      <c r="A130" s="172" t="s">
        <v>122</v>
      </c>
      <c r="B130" s="167"/>
      <c r="C130" s="171">
        <v>0</v>
      </c>
      <c r="D130" s="168">
        <v>-0.31</v>
      </c>
      <c r="E130" s="169"/>
      <c r="F130" s="169"/>
      <c r="G130" s="191"/>
      <c r="H130" s="191"/>
      <c r="I130" s="192"/>
      <c r="J130" s="168">
        <v>6.9000000000000006E-2</v>
      </c>
      <c r="K130" s="1"/>
    </row>
    <row r="131" spans="1:11" ht="27" customHeight="1" x14ac:dyDescent="0.2">
      <c r="A131" s="172" t="s">
        <v>123</v>
      </c>
      <c r="B131" s="167"/>
      <c r="C131" s="171">
        <v>0</v>
      </c>
      <c r="D131" s="177">
        <v>-2.4729999999999999</v>
      </c>
      <c r="E131" s="178">
        <v>-0.254</v>
      </c>
      <c r="F131" s="179">
        <v>-1.4999999999999999E-2</v>
      </c>
      <c r="G131" s="191"/>
      <c r="H131" s="191"/>
      <c r="I131" s="192"/>
      <c r="J131" s="168">
        <v>6.9000000000000006E-2</v>
      </c>
      <c r="K131" s="1"/>
    </row>
    <row r="132" spans="1:11" ht="27" customHeight="1" x14ac:dyDescent="0.2">
      <c r="A132" s="172" t="s">
        <v>124</v>
      </c>
      <c r="B132" s="167"/>
      <c r="C132" s="171">
        <v>0</v>
      </c>
      <c r="D132" s="168">
        <v>-0.30599999999999999</v>
      </c>
      <c r="E132" s="169"/>
      <c r="F132" s="169"/>
      <c r="G132" s="191"/>
      <c r="H132" s="191"/>
      <c r="I132" s="192"/>
      <c r="J132" s="168">
        <v>6.8000000000000005E-2</v>
      </c>
      <c r="K132" s="1"/>
    </row>
    <row r="133" spans="1:11" ht="27" customHeight="1" x14ac:dyDescent="0.2">
      <c r="A133" s="172" t="s">
        <v>125</v>
      </c>
      <c r="B133" s="167"/>
      <c r="C133" s="171">
        <v>0</v>
      </c>
      <c r="D133" s="177">
        <v>-2.4580000000000002</v>
      </c>
      <c r="E133" s="178">
        <v>-0.247</v>
      </c>
      <c r="F133" s="179">
        <v>-1.4999999999999999E-2</v>
      </c>
      <c r="G133" s="191"/>
      <c r="H133" s="191"/>
      <c r="I133" s="192"/>
      <c r="J133" s="168">
        <v>6.8000000000000005E-2</v>
      </c>
      <c r="K133" s="1"/>
    </row>
    <row r="134" spans="1:11" ht="27" customHeight="1" x14ac:dyDescent="0.2">
      <c r="A134" s="172" t="s">
        <v>126</v>
      </c>
      <c r="B134" s="167"/>
      <c r="C134" s="171">
        <v>0</v>
      </c>
      <c r="D134" s="168">
        <v>-0.27500000000000002</v>
      </c>
      <c r="E134" s="169"/>
      <c r="F134" s="169"/>
      <c r="G134" s="190">
        <v>24.15</v>
      </c>
      <c r="H134" s="191"/>
      <c r="I134" s="192"/>
      <c r="J134" s="168">
        <v>7.9000000000000001E-2</v>
      </c>
      <c r="K134" s="1"/>
    </row>
    <row r="135" spans="1:11" ht="27" customHeight="1" x14ac:dyDescent="0.2">
      <c r="A135" s="172" t="s">
        <v>127</v>
      </c>
      <c r="B135" s="167"/>
      <c r="C135" s="171">
        <v>0</v>
      </c>
      <c r="D135" s="177">
        <v>-2.31</v>
      </c>
      <c r="E135" s="178">
        <v>-0.19800000000000001</v>
      </c>
      <c r="F135" s="179">
        <v>-0.01</v>
      </c>
      <c r="G135" s="190">
        <v>24.15</v>
      </c>
      <c r="H135" s="191"/>
      <c r="I135" s="192"/>
      <c r="J135" s="168">
        <v>7.9000000000000001E-2</v>
      </c>
      <c r="K135" s="1"/>
    </row>
    <row r="136" spans="1:11" ht="27" customHeight="1" x14ac:dyDescent="0.2">
      <c r="A136" s="172" t="s">
        <v>128</v>
      </c>
      <c r="B136" s="167"/>
      <c r="C136" s="171">
        <v>1</v>
      </c>
      <c r="D136" s="168">
        <v>0.53100000000000003</v>
      </c>
      <c r="E136" s="169"/>
      <c r="F136" s="169"/>
      <c r="G136" s="190">
        <v>0.78</v>
      </c>
      <c r="H136" s="191"/>
      <c r="I136" s="192"/>
      <c r="J136" s="169"/>
      <c r="K136" s="1"/>
    </row>
    <row r="137" spans="1:11" ht="27" customHeight="1" x14ac:dyDescent="0.2">
      <c r="A137" s="172" t="s">
        <v>129</v>
      </c>
      <c r="B137" s="167"/>
      <c r="C137" s="171">
        <v>2</v>
      </c>
      <c r="D137" s="168">
        <v>0.59</v>
      </c>
      <c r="E137" s="168">
        <v>0.23100000000000001</v>
      </c>
      <c r="F137" s="169"/>
      <c r="G137" s="190">
        <v>0.78</v>
      </c>
      <c r="H137" s="191"/>
      <c r="I137" s="192"/>
      <c r="J137" s="169"/>
      <c r="K137" s="1"/>
    </row>
    <row r="138" spans="1:11" ht="27" customHeight="1" x14ac:dyDescent="0.2">
      <c r="A138" s="172" t="s">
        <v>130</v>
      </c>
      <c r="B138" s="167"/>
      <c r="C138" s="171">
        <v>2</v>
      </c>
      <c r="D138" s="168">
        <v>0.32500000000000001</v>
      </c>
      <c r="E138" s="169"/>
      <c r="F138" s="169"/>
      <c r="G138" s="191"/>
      <c r="H138" s="191"/>
      <c r="I138" s="192"/>
      <c r="J138" s="169"/>
      <c r="K138" s="1"/>
    </row>
    <row r="139" spans="1:11" ht="27" customHeight="1" x14ac:dyDescent="0.2">
      <c r="A139" s="172" t="s">
        <v>131</v>
      </c>
      <c r="B139" s="167"/>
      <c r="C139" s="171">
        <v>3</v>
      </c>
      <c r="D139" s="168">
        <v>0.54600000000000004</v>
      </c>
      <c r="E139" s="169"/>
      <c r="F139" s="169"/>
      <c r="G139" s="190">
        <v>1.58</v>
      </c>
      <c r="H139" s="191"/>
      <c r="I139" s="192"/>
      <c r="J139" s="169"/>
      <c r="K139" s="1"/>
    </row>
    <row r="140" spans="1:11" ht="27" customHeight="1" x14ac:dyDescent="0.2">
      <c r="A140" s="172" t="s">
        <v>132</v>
      </c>
      <c r="B140" s="167"/>
      <c r="C140" s="171">
        <v>4</v>
      </c>
      <c r="D140" s="168">
        <v>0.56499999999999995</v>
      </c>
      <c r="E140" s="168">
        <v>0.23100000000000001</v>
      </c>
      <c r="F140" s="169"/>
      <c r="G140" s="190">
        <v>1.58</v>
      </c>
      <c r="H140" s="191"/>
      <c r="I140" s="192"/>
      <c r="J140" s="169"/>
      <c r="K140" s="1"/>
    </row>
    <row r="141" spans="1:11" ht="27" customHeight="1" x14ac:dyDescent="0.2">
      <c r="A141" s="172" t="s">
        <v>133</v>
      </c>
      <c r="B141" s="167"/>
      <c r="C141" s="171">
        <v>4</v>
      </c>
      <c r="D141" s="168">
        <v>0.27200000000000002</v>
      </c>
      <c r="E141" s="169"/>
      <c r="F141" s="169"/>
      <c r="G141" s="191"/>
      <c r="H141" s="191"/>
      <c r="I141" s="192"/>
      <c r="J141" s="169"/>
      <c r="K141" s="1"/>
    </row>
    <row r="142" spans="1:11" ht="27" customHeight="1" x14ac:dyDescent="0.2">
      <c r="A142" s="172" t="s">
        <v>134</v>
      </c>
      <c r="B142" s="167"/>
      <c r="C142" s="173" t="s">
        <v>706</v>
      </c>
      <c r="D142" s="168">
        <v>0.55200000000000005</v>
      </c>
      <c r="E142" s="168">
        <v>0.23</v>
      </c>
      <c r="F142" s="169"/>
      <c r="G142" s="190">
        <v>4.46</v>
      </c>
      <c r="H142" s="191"/>
      <c r="I142" s="192"/>
      <c r="J142" s="169"/>
      <c r="K142" s="1"/>
    </row>
    <row r="143" spans="1:11" ht="27" customHeight="1" x14ac:dyDescent="0.2">
      <c r="A143" s="172" t="s">
        <v>135</v>
      </c>
      <c r="B143" s="167"/>
      <c r="C143" s="173" t="s">
        <v>706</v>
      </c>
      <c r="D143" s="168">
        <v>0.73599999999999999</v>
      </c>
      <c r="E143" s="168">
        <v>0.32800000000000001</v>
      </c>
      <c r="F143" s="169"/>
      <c r="G143" s="190">
        <v>5.8</v>
      </c>
      <c r="H143" s="191"/>
      <c r="I143" s="192"/>
      <c r="J143" s="169"/>
      <c r="K143" s="1"/>
    </row>
    <row r="144" spans="1:11" ht="27" customHeight="1" x14ac:dyDescent="0.2">
      <c r="A144" s="172" t="s">
        <v>136</v>
      </c>
      <c r="B144" s="167"/>
      <c r="C144" s="173" t="s">
        <v>706</v>
      </c>
      <c r="D144" s="168">
        <v>0.56499999999999995</v>
      </c>
      <c r="E144" s="168">
        <v>0.35799999999999998</v>
      </c>
      <c r="F144" s="169"/>
      <c r="G144" s="190">
        <v>62.33</v>
      </c>
      <c r="H144" s="191"/>
      <c r="I144" s="192"/>
      <c r="J144" s="169"/>
      <c r="K144" s="1"/>
    </row>
    <row r="145" spans="1:11" ht="27" customHeight="1" x14ac:dyDescent="0.2">
      <c r="A145" s="172" t="s">
        <v>570</v>
      </c>
      <c r="B145" s="167"/>
      <c r="C145" s="171">
        <v>0</v>
      </c>
      <c r="D145" s="177">
        <v>1.9490000000000001</v>
      </c>
      <c r="E145" s="178">
        <v>0.39800000000000002</v>
      </c>
      <c r="F145" s="179">
        <v>0.23</v>
      </c>
      <c r="G145" s="190">
        <v>0.78</v>
      </c>
      <c r="H145" s="191"/>
      <c r="I145" s="192"/>
      <c r="J145" s="169"/>
      <c r="K145" s="1"/>
    </row>
    <row r="146" spans="1:11" ht="27" customHeight="1" x14ac:dyDescent="0.2">
      <c r="A146" s="172" t="s">
        <v>571</v>
      </c>
      <c r="B146" s="167"/>
      <c r="C146" s="171">
        <v>0</v>
      </c>
      <c r="D146" s="177">
        <v>2.06</v>
      </c>
      <c r="E146" s="178">
        <v>0.40899999999999997</v>
      </c>
      <c r="F146" s="179">
        <v>0.23100000000000001</v>
      </c>
      <c r="G146" s="190">
        <v>1.58</v>
      </c>
      <c r="H146" s="191"/>
      <c r="I146" s="192"/>
      <c r="J146" s="169"/>
      <c r="K146" s="1"/>
    </row>
    <row r="147" spans="1:11" ht="27" customHeight="1" x14ac:dyDescent="0.2">
      <c r="A147" s="172" t="s">
        <v>137</v>
      </c>
      <c r="B147" s="167"/>
      <c r="C147" s="171">
        <v>0</v>
      </c>
      <c r="D147" s="177">
        <v>1.5569999999999999</v>
      </c>
      <c r="E147" s="178">
        <v>0.35199999999999998</v>
      </c>
      <c r="F147" s="179">
        <v>0.22700000000000001</v>
      </c>
      <c r="G147" s="190">
        <v>2.2200000000000002</v>
      </c>
      <c r="H147" s="190">
        <v>0.69</v>
      </c>
      <c r="I147" s="193">
        <v>1.48</v>
      </c>
      <c r="J147" s="168">
        <v>3.3000000000000002E-2</v>
      </c>
      <c r="K147" s="1"/>
    </row>
    <row r="148" spans="1:11" ht="27" customHeight="1" x14ac:dyDescent="0.2">
      <c r="A148" s="172" t="s">
        <v>138</v>
      </c>
      <c r="B148" s="167"/>
      <c r="C148" s="171">
        <v>0</v>
      </c>
      <c r="D148" s="177">
        <v>1.708</v>
      </c>
      <c r="E148" s="178">
        <v>0.438</v>
      </c>
      <c r="F148" s="179">
        <v>0.32100000000000001</v>
      </c>
      <c r="G148" s="190">
        <v>2.4700000000000002</v>
      </c>
      <c r="H148" s="190">
        <v>1.27</v>
      </c>
      <c r="I148" s="193">
        <v>2</v>
      </c>
      <c r="J148" s="168">
        <v>3.3000000000000002E-2</v>
      </c>
      <c r="K148" s="1"/>
    </row>
    <row r="149" spans="1:11" ht="27" customHeight="1" x14ac:dyDescent="0.2">
      <c r="A149" s="172" t="s">
        <v>139</v>
      </c>
      <c r="B149" s="167"/>
      <c r="C149" s="171">
        <v>0</v>
      </c>
      <c r="D149" s="177">
        <v>1.2989999999999999</v>
      </c>
      <c r="E149" s="178">
        <v>0.42299999999999999</v>
      </c>
      <c r="F149" s="179">
        <v>0.35699999999999998</v>
      </c>
      <c r="G149" s="190">
        <v>30.09</v>
      </c>
      <c r="H149" s="190">
        <v>1.71</v>
      </c>
      <c r="I149" s="193">
        <v>2.59</v>
      </c>
      <c r="J149" s="168">
        <v>0.02</v>
      </c>
      <c r="K149" s="1"/>
    </row>
    <row r="150" spans="1:11" ht="27" customHeight="1" x14ac:dyDescent="0.2">
      <c r="A150" s="172" t="s">
        <v>196</v>
      </c>
      <c r="B150" s="167"/>
      <c r="C150" s="171">
        <v>8</v>
      </c>
      <c r="D150" s="168">
        <v>0.60699999999999998</v>
      </c>
      <c r="E150" s="169"/>
      <c r="F150" s="169"/>
      <c r="G150" s="191"/>
      <c r="H150" s="191"/>
      <c r="I150" s="194"/>
      <c r="J150" s="169"/>
      <c r="K150" s="1"/>
    </row>
    <row r="151" spans="1:11" ht="27" customHeight="1" x14ac:dyDescent="0.2">
      <c r="A151" s="172" t="s">
        <v>197</v>
      </c>
      <c r="B151" s="167"/>
      <c r="C151" s="171">
        <v>1</v>
      </c>
      <c r="D151" s="168">
        <v>0.67500000000000004</v>
      </c>
      <c r="E151" s="169"/>
      <c r="F151" s="169"/>
      <c r="G151" s="191"/>
      <c r="H151" s="191"/>
      <c r="I151" s="194"/>
      <c r="J151" s="169"/>
      <c r="K151" s="1"/>
    </row>
    <row r="152" spans="1:11" ht="27" customHeight="1" x14ac:dyDescent="0.2">
      <c r="A152" s="172" t="s">
        <v>198</v>
      </c>
      <c r="B152" s="167"/>
      <c r="C152" s="171">
        <v>1</v>
      </c>
      <c r="D152" s="168">
        <v>0.92200000000000004</v>
      </c>
      <c r="E152" s="169"/>
      <c r="F152" s="169"/>
      <c r="G152" s="191"/>
      <c r="H152" s="191"/>
      <c r="I152" s="192"/>
      <c r="J152" s="169"/>
      <c r="K152" s="1"/>
    </row>
    <row r="153" spans="1:11" ht="27" customHeight="1" x14ac:dyDescent="0.2">
      <c r="A153" s="172" t="s">
        <v>199</v>
      </c>
      <c r="B153" s="167"/>
      <c r="C153" s="171">
        <v>1</v>
      </c>
      <c r="D153" s="168">
        <v>0.54</v>
      </c>
      <c r="E153" s="169"/>
      <c r="F153" s="169"/>
      <c r="G153" s="191"/>
      <c r="H153" s="191"/>
      <c r="I153" s="192"/>
      <c r="J153" s="169"/>
      <c r="K153" s="1"/>
    </row>
    <row r="154" spans="1:11" ht="27" customHeight="1" x14ac:dyDescent="0.2">
      <c r="A154" s="172" t="s">
        <v>140</v>
      </c>
      <c r="B154" s="167"/>
      <c r="C154" s="171">
        <v>0</v>
      </c>
      <c r="D154" s="181">
        <v>5.5780000000000003</v>
      </c>
      <c r="E154" s="182">
        <v>0.54900000000000004</v>
      </c>
      <c r="F154" s="179">
        <v>0.4</v>
      </c>
      <c r="G154" s="191"/>
      <c r="H154" s="191"/>
      <c r="I154" s="192"/>
      <c r="J154" s="169"/>
      <c r="K154" s="1"/>
    </row>
    <row r="155" spans="1:11" ht="27" customHeight="1" x14ac:dyDescent="0.2">
      <c r="A155" s="172" t="s">
        <v>572</v>
      </c>
      <c r="B155" s="167"/>
      <c r="C155" s="171" t="s">
        <v>708</v>
      </c>
      <c r="D155" s="168">
        <v>-0.23100000000000001</v>
      </c>
      <c r="E155" s="169"/>
      <c r="F155" s="169"/>
      <c r="G155" s="191"/>
      <c r="H155" s="191"/>
      <c r="I155" s="192"/>
      <c r="J155" s="169"/>
      <c r="K155" s="1"/>
    </row>
    <row r="156" spans="1:11" ht="27" customHeight="1" x14ac:dyDescent="0.2">
      <c r="A156" s="172" t="s">
        <v>141</v>
      </c>
      <c r="B156" s="167"/>
      <c r="C156" s="171">
        <v>8</v>
      </c>
      <c r="D156" s="168">
        <v>-0.22700000000000001</v>
      </c>
      <c r="E156" s="169"/>
      <c r="F156" s="169"/>
      <c r="G156" s="191"/>
      <c r="H156" s="191"/>
      <c r="I156" s="192"/>
      <c r="J156" s="169"/>
      <c r="K156" s="1"/>
    </row>
    <row r="157" spans="1:11" ht="27" customHeight="1" x14ac:dyDescent="0.2">
      <c r="A157" s="172" t="s">
        <v>142</v>
      </c>
      <c r="B157" s="167"/>
      <c r="C157" s="171">
        <v>0</v>
      </c>
      <c r="D157" s="168">
        <v>-0.23100000000000001</v>
      </c>
      <c r="E157" s="169"/>
      <c r="F157" s="169"/>
      <c r="G157" s="191"/>
      <c r="H157" s="191"/>
      <c r="I157" s="192"/>
      <c r="J157" s="168">
        <v>5.1999999999999998E-2</v>
      </c>
      <c r="K157" s="1"/>
    </row>
    <row r="158" spans="1:11" ht="27" customHeight="1" x14ac:dyDescent="0.2">
      <c r="A158" s="172" t="s">
        <v>143</v>
      </c>
      <c r="B158" s="167"/>
      <c r="C158" s="171">
        <v>0</v>
      </c>
      <c r="D158" s="177">
        <v>-1.8380000000000001</v>
      </c>
      <c r="E158" s="178">
        <v>-0.189</v>
      </c>
      <c r="F158" s="179">
        <v>-1.0999999999999999E-2</v>
      </c>
      <c r="G158" s="191"/>
      <c r="H158" s="191"/>
      <c r="I158" s="192"/>
      <c r="J158" s="168">
        <v>5.1999999999999998E-2</v>
      </c>
      <c r="K158" s="1"/>
    </row>
    <row r="159" spans="1:11" ht="27" customHeight="1" x14ac:dyDescent="0.2">
      <c r="A159" s="172" t="s">
        <v>144</v>
      </c>
      <c r="B159" s="167"/>
      <c r="C159" s="171">
        <v>0</v>
      </c>
      <c r="D159" s="168">
        <v>-0.22700000000000001</v>
      </c>
      <c r="E159" s="169"/>
      <c r="F159" s="169"/>
      <c r="G159" s="191"/>
      <c r="H159" s="191"/>
      <c r="I159" s="192"/>
      <c r="J159" s="168">
        <v>5.0999999999999997E-2</v>
      </c>
      <c r="K159" s="1"/>
    </row>
    <row r="160" spans="1:11" ht="27" customHeight="1" x14ac:dyDescent="0.2">
      <c r="A160" s="172" t="s">
        <v>145</v>
      </c>
      <c r="B160" s="167"/>
      <c r="C160" s="171">
        <v>0</v>
      </c>
      <c r="D160" s="177">
        <v>-1.827</v>
      </c>
      <c r="E160" s="178">
        <v>-0.183</v>
      </c>
      <c r="F160" s="179">
        <v>-1.0999999999999999E-2</v>
      </c>
      <c r="G160" s="191"/>
      <c r="H160" s="191"/>
      <c r="I160" s="192"/>
      <c r="J160" s="168">
        <v>5.0999999999999997E-2</v>
      </c>
      <c r="K160" s="1"/>
    </row>
    <row r="161" spans="1:11" ht="27" customHeight="1" x14ac:dyDescent="0.2">
      <c r="A161" s="172" t="s">
        <v>146</v>
      </c>
      <c r="B161" s="167"/>
      <c r="C161" s="171">
        <v>0</v>
      </c>
      <c r="D161" s="168">
        <v>-0.20399999999999999</v>
      </c>
      <c r="E161" s="169"/>
      <c r="F161" s="169"/>
      <c r="G161" s="190">
        <v>17.95</v>
      </c>
      <c r="H161" s="191"/>
      <c r="I161" s="192"/>
      <c r="J161" s="168">
        <v>5.8000000000000003E-2</v>
      </c>
      <c r="K161" s="1"/>
    </row>
    <row r="162" spans="1:11" ht="27" customHeight="1" x14ac:dyDescent="0.2">
      <c r="A162" s="172" t="s">
        <v>147</v>
      </c>
      <c r="B162" s="167"/>
      <c r="C162" s="171">
        <v>0</v>
      </c>
      <c r="D162" s="177">
        <v>-1.7170000000000001</v>
      </c>
      <c r="E162" s="178">
        <v>-0.14799999999999999</v>
      </c>
      <c r="F162" s="179">
        <v>-7.0000000000000001E-3</v>
      </c>
      <c r="G162" s="190">
        <v>17.95</v>
      </c>
      <c r="H162" s="191"/>
      <c r="I162" s="192"/>
      <c r="J162" s="168">
        <v>5.8000000000000003E-2</v>
      </c>
      <c r="K162" s="1"/>
    </row>
    <row r="163" spans="1:11" ht="27" customHeight="1" x14ac:dyDescent="0.2">
      <c r="A163" s="172" t="s">
        <v>148</v>
      </c>
      <c r="B163" s="167"/>
      <c r="C163" s="171">
        <v>1</v>
      </c>
      <c r="D163" s="168">
        <v>0.183</v>
      </c>
      <c r="E163" s="169"/>
      <c r="F163" s="169"/>
      <c r="G163" s="190">
        <v>0.27</v>
      </c>
      <c r="H163" s="191"/>
      <c r="I163" s="192"/>
      <c r="J163" s="169"/>
      <c r="K163" s="1"/>
    </row>
    <row r="164" spans="1:11" ht="27" customHeight="1" x14ac:dyDescent="0.2">
      <c r="A164" s="172" t="s">
        <v>149</v>
      </c>
      <c r="B164" s="167"/>
      <c r="C164" s="171">
        <v>2</v>
      </c>
      <c r="D164" s="168">
        <v>0.20300000000000001</v>
      </c>
      <c r="E164" s="168">
        <v>0.08</v>
      </c>
      <c r="F164" s="169"/>
      <c r="G164" s="190">
        <v>0.27</v>
      </c>
      <c r="H164" s="191"/>
      <c r="I164" s="192"/>
      <c r="J164" s="169"/>
      <c r="K164" s="1"/>
    </row>
    <row r="165" spans="1:11" ht="27" customHeight="1" x14ac:dyDescent="0.2">
      <c r="A165" s="172" t="s">
        <v>150</v>
      </c>
      <c r="B165" s="167"/>
      <c r="C165" s="171">
        <v>2</v>
      </c>
      <c r="D165" s="168">
        <v>0.112</v>
      </c>
      <c r="E165" s="169"/>
      <c r="F165" s="169"/>
      <c r="G165" s="191"/>
      <c r="H165" s="191"/>
      <c r="I165" s="192"/>
      <c r="J165" s="169"/>
      <c r="K165" s="1"/>
    </row>
    <row r="166" spans="1:11" ht="27" customHeight="1" x14ac:dyDescent="0.2">
      <c r="A166" s="172" t="s">
        <v>151</v>
      </c>
      <c r="B166" s="167"/>
      <c r="C166" s="171">
        <v>3</v>
      </c>
      <c r="D166" s="168">
        <v>0.188</v>
      </c>
      <c r="E166" s="169"/>
      <c r="F166" s="169"/>
      <c r="G166" s="190">
        <v>0.55000000000000004</v>
      </c>
      <c r="H166" s="191"/>
      <c r="I166" s="192"/>
      <c r="J166" s="169"/>
      <c r="K166" s="1"/>
    </row>
    <row r="167" spans="1:11" ht="27" customHeight="1" x14ac:dyDescent="0.2">
      <c r="A167" s="172" t="s">
        <v>152</v>
      </c>
      <c r="B167" s="167"/>
      <c r="C167" s="171">
        <v>4</v>
      </c>
      <c r="D167" s="168">
        <v>0.19400000000000001</v>
      </c>
      <c r="E167" s="168">
        <v>0.08</v>
      </c>
      <c r="F167" s="169"/>
      <c r="G167" s="190">
        <v>0.55000000000000004</v>
      </c>
      <c r="H167" s="191"/>
      <c r="I167" s="192"/>
      <c r="J167" s="169"/>
      <c r="K167" s="1"/>
    </row>
    <row r="168" spans="1:11" ht="27" customHeight="1" x14ac:dyDescent="0.2">
      <c r="A168" s="172" t="s">
        <v>153</v>
      </c>
      <c r="B168" s="167"/>
      <c r="C168" s="171">
        <v>4</v>
      </c>
      <c r="D168" s="168">
        <v>9.4E-2</v>
      </c>
      <c r="E168" s="169"/>
      <c r="F168" s="169"/>
      <c r="G168" s="191"/>
      <c r="H168" s="191"/>
      <c r="I168" s="192"/>
      <c r="J168" s="169"/>
      <c r="K168" s="1"/>
    </row>
    <row r="169" spans="1:11" ht="27" customHeight="1" x14ac:dyDescent="0.2">
      <c r="A169" s="172" t="s">
        <v>154</v>
      </c>
      <c r="B169" s="167"/>
      <c r="C169" s="173" t="s">
        <v>706</v>
      </c>
      <c r="D169" s="168">
        <v>0.19</v>
      </c>
      <c r="E169" s="168">
        <v>7.9000000000000001E-2</v>
      </c>
      <c r="F169" s="169"/>
      <c r="G169" s="190">
        <v>1.54</v>
      </c>
      <c r="H169" s="191"/>
      <c r="I169" s="192"/>
      <c r="J169" s="169"/>
      <c r="K169" s="1"/>
    </row>
    <row r="170" spans="1:11" ht="27" customHeight="1" x14ac:dyDescent="0.2">
      <c r="A170" s="172" t="s">
        <v>155</v>
      </c>
      <c r="B170" s="167"/>
      <c r="C170" s="173" t="s">
        <v>706</v>
      </c>
      <c r="D170" s="168">
        <v>0.253</v>
      </c>
      <c r="E170" s="168">
        <v>0.113</v>
      </c>
      <c r="F170" s="169"/>
      <c r="G170" s="190">
        <v>2</v>
      </c>
      <c r="H170" s="191"/>
      <c r="I170" s="192"/>
      <c r="J170" s="169"/>
      <c r="K170" s="1"/>
    </row>
    <row r="171" spans="1:11" ht="27" customHeight="1" x14ac:dyDescent="0.2">
      <c r="A171" s="172" t="s">
        <v>156</v>
      </c>
      <c r="B171" s="167"/>
      <c r="C171" s="173" t="s">
        <v>706</v>
      </c>
      <c r="D171" s="168">
        <v>0.19500000000000001</v>
      </c>
      <c r="E171" s="168">
        <v>0.123</v>
      </c>
      <c r="F171" s="169"/>
      <c r="G171" s="190">
        <v>21.46</v>
      </c>
      <c r="H171" s="191"/>
      <c r="I171" s="192"/>
      <c r="J171" s="169"/>
      <c r="K171" s="1"/>
    </row>
    <row r="172" spans="1:11" ht="27" customHeight="1" x14ac:dyDescent="0.2">
      <c r="A172" s="172" t="s">
        <v>573</v>
      </c>
      <c r="B172" s="167"/>
      <c r="C172" s="171">
        <v>0</v>
      </c>
      <c r="D172" s="177">
        <v>0.67100000000000004</v>
      </c>
      <c r="E172" s="178">
        <v>0.13700000000000001</v>
      </c>
      <c r="F172" s="179">
        <v>7.9000000000000001E-2</v>
      </c>
      <c r="G172" s="190">
        <v>0.27</v>
      </c>
      <c r="H172" s="191"/>
      <c r="I172" s="192"/>
      <c r="J172" s="169"/>
      <c r="K172" s="1"/>
    </row>
    <row r="173" spans="1:11" ht="27" customHeight="1" x14ac:dyDescent="0.2">
      <c r="A173" s="172" t="s">
        <v>574</v>
      </c>
      <c r="B173" s="167"/>
      <c r="C173" s="171">
        <v>0</v>
      </c>
      <c r="D173" s="177">
        <v>0.70899999999999996</v>
      </c>
      <c r="E173" s="178">
        <v>0.14099999999999999</v>
      </c>
      <c r="F173" s="179">
        <v>0.08</v>
      </c>
      <c r="G173" s="190">
        <v>0.55000000000000004</v>
      </c>
      <c r="H173" s="191"/>
      <c r="I173" s="192"/>
      <c r="J173" s="169"/>
      <c r="K173" s="1"/>
    </row>
    <row r="174" spans="1:11" ht="27" customHeight="1" x14ac:dyDescent="0.2">
      <c r="A174" s="172" t="s">
        <v>157</v>
      </c>
      <c r="B174" s="167"/>
      <c r="C174" s="171">
        <v>0</v>
      </c>
      <c r="D174" s="177">
        <v>0.53600000000000003</v>
      </c>
      <c r="E174" s="178">
        <v>0.121</v>
      </c>
      <c r="F174" s="179">
        <v>7.8E-2</v>
      </c>
      <c r="G174" s="190">
        <v>0.76</v>
      </c>
      <c r="H174" s="190">
        <v>0.24</v>
      </c>
      <c r="I174" s="193">
        <v>0.51</v>
      </c>
      <c r="J174" s="168">
        <v>1.0999999999999999E-2</v>
      </c>
      <c r="K174" s="1"/>
    </row>
    <row r="175" spans="1:11" ht="27" customHeight="1" x14ac:dyDescent="0.2">
      <c r="A175" s="172" t="s">
        <v>158</v>
      </c>
      <c r="B175" s="167"/>
      <c r="C175" s="171">
        <v>0</v>
      </c>
      <c r="D175" s="177">
        <v>0.58799999999999997</v>
      </c>
      <c r="E175" s="178">
        <v>0.151</v>
      </c>
      <c r="F175" s="179">
        <v>0.111</v>
      </c>
      <c r="G175" s="190">
        <v>0.85</v>
      </c>
      <c r="H175" s="190">
        <v>0.44</v>
      </c>
      <c r="I175" s="193">
        <v>0.69</v>
      </c>
      <c r="J175" s="168">
        <v>1.0999999999999999E-2</v>
      </c>
      <c r="K175" s="1"/>
    </row>
    <row r="176" spans="1:11" ht="27.75" customHeight="1" x14ac:dyDescent="0.2">
      <c r="A176" s="172" t="s">
        <v>159</v>
      </c>
      <c r="B176" s="167"/>
      <c r="C176" s="171">
        <v>0</v>
      </c>
      <c r="D176" s="177">
        <v>0.44700000000000001</v>
      </c>
      <c r="E176" s="178">
        <v>0.14499999999999999</v>
      </c>
      <c r="F176" s="179">
        <v>0.123</v>
      </c>
      <c r="G176" s="190">
        <v>10.36</v>
      </c>
      <c r="H176" s="190">
        <v>0.59</v>
      </c>
      <c r="I176" s="193">
        <v>0.89</v>
      </c>
      <c r="J176" s="168">
        <v>7.0000000000000001E-3</v>
      </c>
      <c r="K176" s="1"/>
    </row>
    <row r="177" spans="1:11" ht="27.75" customHeight="1" x14ac:dyDescent="0.2">
      <c r="A177" s="172" t="s">
        <v>200</v>
      </c>
      <c r="B177" s="167"/>
      <c r="C177" s="171">
        <v>8</v>
      </c>
      <c r="D177" s="168">
        <v>0.20899999999999999</v>
      </c>
      <c r="E177" s="169"/>
      <c r="F177" s="169"/>
      <c r="G177" s="191"/>
      <c r="H177" s="191"/>
      <c r="I177" s="194"/>
      <c r="J177" s="169"/>
      <c r="K177" s="1"/>
    </row>
    <row r="178" spans="1:11" ht="27.75" customHeight="1" x14ac:dyDescent="0.2">
      <c r="A178" s="172" t="s">
        <v>201</v>
      </c>
      <c r="B178" s="167"/>
      <c r="C178" s="171">
        <v>1</v>
      </c>
      <c r="D178" s="168">
        <v>0.23200000000000001</v>
      </c>
      <c r="E178" s="169"/>
      <c r="F178" s="169"/>
      <c r="G178" s="191"/>
      <c r="H178" s="191"/>
      <c r="I178" s="194"/>
      <c r="J178" s="169"/>
      <c r="K178" s="1"/>
    </row>
    <row r="179" spans="1:11" ht="27.75" customHeight="1" x14ac:dyDescent="0.2">
      <c r="A179" s="172" t="s">
        <v>202</v>
      </c>
      <c r="B179" s="167"/>
      <c r="C179" s="171">
        <v>1</v>
      </c>
      <c r="D179" s="168">
        <v>0.318</v>
      </c>
      <c r="E179" s="169"/>
      <c r="F179" s="169"/>
      <c r="G179" s="191"/>
      <c r="H179" s="191"/>
      <c r="I179" s="192"/>
      <c r="J179" s="169"/>
      <c r="K179" s="1"/>
    </row>
    <row r="180" spans="1:11" ht="27.75" customHeight="1" x14ac:dyDescent="0.2">
      <c r="A180" s="172" t="s">
        <v>203</v>
      </c>
      <c r="B180" s="167"/>
      <c r="C180" s="171">
        <v>1</v>
      </c>
      <c r="D180" s="168">
        <v>0.186</v>
      </c>
      <c r="E180" s="169"/>
      <c r="F180" s="169"/>
      <c r="G180" s="191"/>
      <c r="H180" s="191"/>
      <c r="I180" s="192"/>
      <c r="J180" s="169"/>
      <c r="K180" s="1"/>
    </row>
    <row r="181" spans="1:11" ht="27.75" customHeight="1" x14ac:dyDescent="0.2">
      <c r="A181" s="172" t="s">
        <v>160</v>
      </c>
      <c r="B181" s="167"/>
      <c r="C181" s="171">
        <v>0</v>
      </c>
      <c r="D181" s="181">
        <v>1.921</v>
      </c>
      <c r="E181" s="182">
        <v>0.189</v>
      </c>
      <c r="F181" s="179">
        <v>0.13800000000000001</v>
      </c>
      <c r="G181" s="191"/>
      <c r="H181" s="191"/>
      <c r="I181" s="192"/>
      <c r="J181" s="169"/>
      <c r="K181" s="1"/>
    </row>
    <row r="182" spans="1:11" ht="27.75" customHeight="1" x14ac:dyDescent="0.2">
      <c r="A182" s="172" t="s">
        <v>575</v>
      </c>
      <c r="B182" s="167"/>
      <c r="C182" s="171" t="s">
        <v>708</v>
      </c>
      <c r="D182" s="168">
        <v>-7.9000000000000001E-2</v>
      </c>
      <c r="E182" s="169"/>
      <c r="F182" s="169"/>
      <c r="G182" s="191"/>
      <c r="H182" s="191"/>
      <c r="I182" s="192"/>
      <c r="J182" s="169"/>
      <c r="K182" s="1"/>
    </row>
    <row r="183" spans="1:11" ht="27.75" customHeight="1" x14ac:dyDescent="0.2">
      <c r="A183" s="172" t="s">
        <v>161</v>
      </c>
      <c r="B183" s="167"/>
      <c r="C183" s="171">
        <v>8</v>
      </c>
      <c r="D183" s="168">
        <v>-7.8E-2</v>
      </c>
      <c r="E183" s="169"/>
      <c r="F183" s="169"/>
      <c r="G183" s="191"/>
      <c r="H183" s="191"/>
      <c r="I183" s="192"/>
      <c r="J183" s="169"/>
      <c r="K183" s="1"/>
    </row>
    <row r="184" spans="1:11" ht="27.75" customHeight="1" x14ac:dyDescent="0.2">
      <c r="A184" s="172" t="s">
        <v>162</v>
      </c>
      <c r="B184" s="167"/>
      <c r="C184" s="171">
        <v>0</v>
      </c>
      <c r="D184" s="168">
        <v>-7.9000000000000001E-2</v>
      </c>
      <c r="E184" s="169"/>
      <c r="F184" s="169"/>
      <c r="G184" s="191"/>
      <c r="H184" s="191"/>
      <c r="I184" s="192"/>
      <c r="J184" s="168">
        <v>1.7999999999999999E-2</v>
      </c>
      <c r="K184" s="1"/>
    </row>
    <row r="185" spans="1:11" ht="27.75" customHeight="1" x14ac:dyDescent="0.2">
      <c r="A185" s="172" t="s">
        <v>163</v>
      </c>
      <c r="B185" s="167"/>
      <c r="C185" s="171">
        <v>0</v>
      </c>
      <c r="D185" s="177">
        <v>-0.63300000000000001</v>
      </c>
      <c r="E185" s="178">
        <v>-6.5000000000000002E-2</v>
      </c>
      <c r="F185" s="179">
        <v>-4.0000000000000001E-3</v>
      </c>
      <c r="G185" s="191"/>
      <c r="H185" s="191"/>
      <c r="I185" s="192"/>
      <c r="J185" s="168">
        <v>1.7999999999999999E-2</v>
      </c>
      <c r="K185" s="1"/>
    </row>
    <row r="186" spans="1:11" ht="27.75" customHeight="1" x14ac:dyDescent="0.2">
      <c r="A186" s="172" t="s">
        <v>164</v>
      </c>
      <c r="B186" s="167"/>
      <c r="C186" s="171">
        <v>0</v>
      </c>
      <c r="D186" s="168">
        <v>-7.8E-2</v>
      </c>
      <c r="E186" s="169"/>
      <c r="F186" s="169"/>
      <c r="G186" s="191"/>
      <c r="H186" s="191"/>
      <c r="I186" s="192"/>
      <c r="J186" s="168">
        <v>1.7000000000000001E-2</v>
      </c>
      <c r="K186" s="1"/>
    </row>
    <row r="187" spans="1:11" ht="27.75" customHeight="1" x14ac:dyDescent="0.2">
      <c r="A187" s="172" t="s">
        <v>165</v>
      </c>
      <c r="B187" s="167"/>
      <c r="C187" s="171">
        <v>0</v>
      </c>
      <c r="D187" s="177">
        <v>-0.629</v>
      </c>
      <c r="E187" s="178">
        <v>-6.3E-2</v>
      </c>
      <c r="F187" s="179">
        <v>-4.0000000000000001E-3</v>
      </c>
      <c r="G187" s="191"/>
      <c r="H187" s="191"/>
      <c r="I187" s="192"/>
      <c r="J187" s="168">
        <v>1.7000000000000001E-2</v>
      </c>
      <c r="K187" s="1"/>
    </row>
    <row r="188" spans="1:11" ht="27.75" customHeight="1" x14ac:dyDescent="0.2">
      <c r="A188" s="172" t="s">
        <v>166</v>
      </c>
      <c r="B188" s="167"/>
      <c r="C188" s="171">
        <v>0</v>
      </c>
      <c r="D188" s="168">
        <v>-7.0000000000000007E-2</v>
      </c>
      <c r="E188" s="169"/>
      <c r="F188" s="169"/>
      <c r="G188" s="190">
        <v>6.18</v>
      </c>
      <c r="H188" s="191"/>
      <c r="I188" s="192"/>
      <c r="J188" s="168">
        <v>0.02</v>
      </c>
      <c r="K188" s="1"/>
    </row>
    <row r="189" spans="1:11" ht="27.75" customHeight="1" x14ac:dyDescent="0.2">
      <c r="A189" s="172" t="s">
        <v>167</v>
      </c>
      <c r="B189" s="167"/>
      <c r="C189" s="171">
        <v>0</v>
      </c>
      <c r="D189" s="177">
        <v>-0.59099999999999997</v>
      </c>
      <c r="E189" s="178">
        <v>-5.0999999999999997E-2</v>
      </c>
      <c r="F189" s="179">
        <v>-2E-3</v>
      </c>
      <c r="G189" s="190">
        <v>6.18</v>
      </c>
      <c r="H189" s="191"/>
      <c r="I189" s="192"/>
      <c r="J189" s="168">
        <v>0.02</v>
      </c>
      <c r="K189" s="1"/>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1:D1"/>
    <mergeCell ref="F1:H1"/>
    <mergeCell ref="H9:J9"/>
    <mergeCell ref="F6:G6"/>
    <mergeCell ref="F7:G7"/>
    <mergeCell ref="F8:G8"/>
    <mergeCell ref="F9:G9"/>
    <mergeCell ref="A2:J2"/>
    <mergeCell ref="F4:J4"/>
    <mergeCell ref="F5:G5"/>
    <mergeCell ref="B8:D8"/>
    <mergeCell ref="A4:D4"/>
  </mergeCells>
  <phoneticPr fontId="11"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53"/>
  <sheetViews>
    <sheetView topLeftCell="A4" zoomScale="80" zoomScaleNormal="80" zoomScaleSheetLayoutView="100" workbookViewId="0">
      <selection activeCell="H7" sqref="H7"/>
    </sheetView>
  </sheetViews>
  <sheetFormatPr defaultRowHeight="12.75" x14ac:dyDescent="0.2"/>
  <cols>
    <col min="1" max="2" width="14.140625" customWidth="1"/>
    <col min="3" max="7" width="23.85546875" customWidth="1"/>
    <col min="8" max="8" width="51" customWidth="1"/>
  </cols>
  <sheetData>
    <row r="1" spans="1:16384" s="55" customFormat="1" ht="27.75" customHeight="1" x14ac:dyDescent="0.2">
      <c r="A1" s="131" t="s">
        <v>75</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c r="XFD1" s="31"/>
    </row>
    <row r="2" spans="1:16384" s="55" customFormat="1" ht="44.25" customHeight="1" x14ac:dyDescent="0.2">
      <c r="A2" s="260" t="s">
        <v>731</v>
      </c>
      <c r="B2" s="260"/>
      <c r="C2" s="260"/>
      <c r="D2" s="260"/>
      <c r="E2" s="260"/>
      <c r="F2" s="260"/>
      <c r="G2" s="260"/>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c r="XFC2" s="31"/>
      <c r="XFD2" s="31"/>
    </row>
    <row r="3" spans="1:16384" s="31" customFormat="1" ht="47.25" customHeight="1" x14ac:dyDescent="0.2">
      <c r="A3" s="185" t="str">
        <f>Overview!B4&amp; " - Illustrative LLFs for year beginning "&amp;Overview!D4</f>
        <v>Vattenfall Networks Limited - GSP B - Illustrative LLFs for year beginning 1 April 2019</v>
      </c>
      <c r="B3" s="185"/>
      <c r="C3" s="185"/>
      <c r="D3" s="185"/>
      <c r="E3" s="185"/>
      <c r="F3" s="185"/>
      <c r="G3"/>
    </row>
    <row r="4" spans="1:16384" s="31" customFormat="1" ht="30" customHeight="1" x14ac:dyDescent="0.2">
      <c r="A4" s="263" t="s">
        <v>69</v>
      </c>
      <c r="B4" s="264"/>
      <c r="C4" s="184" t="s">
        <v>43</v>
      </c>
      <c r="D4" s="184" t="s">
        <v>44</v>
      </c>
      <c r="E4" s="184" t="s">
        <v>45</v>
      </c>
      <c r="F4" s="16" t="s">
        <v>46</v>
      </c>
      <c r="G4"/>
    </row>
    <row r="5" spans="1:16384" s="31" customFormat="1" ht="30" customHeight="1" x14ac:dyDescent="0.2">
      <c r="A5" s="265"/>
      <c r="B5" s="266"/>
      <c r="C5" s="184" t="s">
        <v>684</v>
      </c>
      <c r="D5" s="184" t="s">
        <v>685</v>
      </c>
      <c r="E5" s="184" t="s">
        <v>686</v>
      </c>
      <c r="F5" s="16" t="s">
        <v>687</v>
      </c>
      <c r="G5"/>
    </row>
    <row r="6" spans="1:16384" s="31" customFormat="1" ht="48" customHeight="1" x14ac:dyDescent="0.2">
      <c r="A6" s="217" t="s">
        <v>732</v>
      </c>
      <c r="B6" s="219"/>
      <c r="C6" s="183"/>
      <c r="D6" s="183"/>
      <c r="E6" s="17" t="s">
        <v>733</v>
      </c>
      <c r="F6" s="17" t="s">
        <v>734</v>
      </c>
      <c r="G6"/>
    </row>
    <row r="7" spans="1:16384" s="31" customFormat="1" ht="48" customHeight="1" x14ac:dyDescent="0.2">
      <c r="A7" s="217" t="s">
        <v>735</v>
      </c>
      <c r="B7" s="219"/>
      <c r="C7" s="17" t="s">
        <v>736</v>
      </c>
      <c r="D7" s="188" t="s">
        <v>737</v>
      </c>
      <c r="E7" s="17" t="s">
        <v>733</v>
      </c>
      <c r="F7" s="17" t="s">
        <v>738</v>
      </c>
      <c r="G7"/>
    </row>
    <row r="8" spans="1:16384" s="31" customFormat="1" ht="48" customHeight="1" x14ac:dyDescent="0.2">
      <c r="A8" s="217" t="s">
        <v>71</v>
      </c>
      <c r="B8" s="219"/>
      <c r="C8" s="183"/>
      <c r="D8" s="183"/>
      <c r="E8" s="17" t="s">
        <v>733</v>
      </c>
      <c r="F8" s="17" t="s">
        <v>734</v>
      </c>
      <c r="G8"/>
    </row>
    <row r="9" spans="1:16384" s="31" customFormat="1" ht="30" customHeight="1" x14ac:dyDescent="0.2">
      <c r="A9" s="207" t="s">
        <v>70</v>
      </c>
      <c r="B9" s="207"/>
      <c r="C9" s="186" t="s">
        <v>683</v>
      </c>
      <c r="D9" s="187"/>
      <c r="E9" s="187"/>
      <c r="F9" s="187"/>
      <c r="G9"/>
    </row>
    <row r="10" spans="1:16384" s="31" customFormat="1" x14ac:dyDescent="0.2">
      <c r="B10" s="130"/>
      <c r="C10" s="130"/>
      <c r="D10" s="130"/>
      <c r="E10" s="130"/>
    </row>
    <row r="11" spans="1:16384" s="31" customFormat="1" ht="30.75" customHeight="1" x14ac:dyDescent="0.2">
      <c r="A11" s="261" t="s">
        <v>467</v>
      </c>
      <c r="B11" s="261"/>
      <c r="C11" s="261"/>
      <c r="D11" s="261"/>
      <c r="E11" s="261"/>
      <c r="F11" s="261"/>
      <c r="G11" s="261"/>
      <c r="H11" s="261"/>
    </row>
    <row r="12" spans="1:16384" s="31" customFormat="1" ht="30.75" customHeight="1" x14ac:dyDescent="0.2">
      <c r="A12" s="261" t="s">
        <v>42</v>
      </c>
      <c r="B12" s="261"/>
      <c r="C12" s="261"/>
      <c r="D12" s="261"/>
      <c r="E12" s="261"/>
      <c r="F12" s="261"/>
      <c r="G12" s="261"/>
      <c r="H12" s="261"/>
    </row>
    <row r="13" spans="1:16384" s="31" customFormat="1" ht="33" customHeight="1" x14ac:dyDescent="0.2">
      <c r="A13" s="261" t="s">
        <v>468</v>
      </c>
      <c r="B13" s="261"/>
      <c r="C13" s="121" t="s">
        <v>43</v>
      </c>
      <c r="D13" s="121" t="s">
        <v>44</v>
      </c>
      <c r="E13" s="121" t="s">
        <v>45</v>
      </c>
      <c r="F13" s="121" t="s">
        <v>46</v>
      </c>
      <c r="G13" s="121"/>
      <c r="H13" s="121" t="s">
        <v>47</v>
      </c>
    </row>
    <row r="14" spans="1:16384" s="31" customFormat="1" ht="125.25" customHeight="1" x14ac:dyDescent="0.2">
      <c r="A14" s="262" t="s">
        <v>469</v>
      </c>
      <c r="B14" s="262"/>
      <c r="C14" s="174">
        <v>1.0780000000000001</v>
      </c>
      <c r="D14" s="174">
        <v>1.073</v>
      </c>
      <c r="E14" s="174">
        <v>1.0649999999999999</v>
      </c>
      <c r="F14" s="174">
        <v>1.0669999999999999</v>
      </c>
      <c r="G14" s="198"/>
      <c r="H14" s="199" t="s">
        <v>818</v>
      </c>
    </row>
    <row r="15" spans="1:16384" s="31" customFormat="1" ht="27" customHeight="1" x14ac:dyDescent="0.2">
      <c r="A15" s="262" t="s">
        <v>470</v>
      </c>
      <c r="B15" s="262"/>
      <c r="C15" s="174">
        <v>1.0469999999999999</v>
      </c>
      <c r="D15" s="174">
        <v>1.0469999999999999</v>
      </c>
      <c r="E15" s="174">
        <v>1.048</v>
      </c>
      <c r="F15" s="174">
        <v>1.046</v>
      </c>
      <c r="G15" s="198"/>
      <c r="H15" s="199" t="s">
        <v>819</v>
      </c>
    </row>
    <row r="16" spans="1:16384" s="31" customFormat="1" ht="27" customHeight="1" x14ac:dyDescent="0.2">
      <c r="A16" s="262" t="s">
        <v>471</v>
      </c>
      <c r="B16" s="262"/>
      <c r="C16" s="174">
        <v>1.036</v>
      </c>
      <c r="D16" s="174">
        <v>1.034</v>
      </c>
      <c r="E16" s="174">
        <v>1.0269999999999999</v>
      </c>
      <c r="F16" s="174">
        <v>1.03</v>
      </c>
      <c r="G16" s="198"/>
      <c r="H16" s="199" t="s">
        <v>820</v>
      </c>
    </row>
    <row r="17" spans="1:8" s="31" customFormat="1" ht="27" customHeight="1" x14ac:dyDescent="0.2">
      <c r="A17" s="262" t="s">
        <v>472</v>
      </c>
      <c r="B17" s="262"/>
      <c r="C17" s="174"/>
      <c r="D17" s="174"/>
      <c r="E17" s="174"/>
      <c r="F17" s="174"/>
      <c r="G17" s="198"/>
      <c r="H17" s="154"/>
    </row>
    <row r="18" spans="1:8" s="31" customFormat="1" ht="27" customHeight="1" x14ac:dyDescent="0.2">
      <c r="A18" s="262" t="s">
        <v>473</v>
      </c>
      <c r="B18" s="262"/>
      <c r="C18" s="174"/>
      <c r="D18" s="174"/>
      <c r="E18" s="174"/>
      <c r="F18" s="174"/>
      <c r="G18" s="174"/>
      <c r="H18" s="154"/>
    </row>
    <row r="19" spans="1:8" s="31" customFormat="1" ht="27" customHeight="1" x14ac:dyDescent="0.2">
      <c r="A19" s="262" t="s">
        <v>474</v>
      </c>
      <c r="B19" s="262"/>
      <c r="C19" s="174"/>
      <c r="D19" s="174"/>
      <c r="E19" s="174"/>
      <c r="F19" s="174"/>
      <c r="G19" s="174"/>
      <c r="H19" s="154"/>
    </row>
    <row r="20" spans="1:8" s="31" customFormat="1" ht="27" customHeight="1" x14ac:dyDescent="0.2"/>
    <row r="21" spans="1:8" s="31" customFormat="1" ht="27" customHeight="1" x14ac:dyDescent="0.2">
      <c r="A21" s="261" t="s">
        <v>475</v>
      </c>
      <c r="B21" s="261"/>
      <c r="C21" s="261"/>
      <c r="D21" s="261"/>
      <c r="E21" s="261"/>
      <c r="F21" s="261"/>
      <c r="G21" s="261"/>
      <c r="H21" s="261"/>
    </row>
    <row r="22" spans="1:8" s="31" customFormat="1" ht="27" customHeight="1" x14ac:dyDescent="0.2">
      <c r="A22" s="261" t="s">
        <v>49</v>
      </c>
      <c r="B22" s="261"/>
      <c r="C22" s="261"/>
      <c r="D22" s="261"/>
      <c r="E22" s="261"/>
      <c r="F22" s="261"/>
      <c r="G22" s="261"/>
      <c r="H22" s="261"/>
    </row>
    <row r="23" spans="1:8" s="31" customFormat="1" ht="27" customHeight="1" x14ac:dyDescent="0.2">
      <c r="A23" s="144" t="s">
        <v>458</v>
      </c>
      <c r="B23" s="261" t="s">
        <v>48</v>
      </c>
      <c r="C23" s="261"/>
      <c r="D23" s="144" t="s">
        <v>43</v>
      </c>
      <c r="E23" s="144" t="s">
        <v>44</v>
      </c>
      <c r="F23" s="144" t="s">
        <v>45</v>
      </c>
      <c r="G23" s="144" t="s">
        <v>46</v>
      </c>
      <c r="H23" s="144"/>
    </row>
    <row r="24" spans="1:8" s="31" customFormat="1" ht="27" customHeight="1" x14ac:dyDescent="0.2">
      <c r="A24" s="267" t="s">
        <v>727</v>
      </c>
      <c r="B24" s="268"/>
      <c r="C24" s="268"/>
      <c r="D24" s="268"/>
      <c r="E24" s="268"/>
      <c r="F24" s="268"/>
      <c r="G24" s="269"/>
      <c r="H24" s="143"/>
    </row>
    <row r="25" spans="1:8" s="31" customFormat="1" ht="27" customHeight="1" x14ac:dyDescent="0.2"/>
    <row r="26" spans="1:8" s="31" customFormat="1" ht="27" customHeight="1" x14ac:dyDescent="0.2">
      <c r="A26" s="261" t="s">
        <v>475</v>
      </c>
      <c r="B26" s="261"/>
      <c r="C26" s="261"/>
      <c r="D26" s="261"/>
      <c r="E26" s="261"/>
      <c r="F26" s="261"/>
      <c r="G26" s="261"/>
      <c r="H26" s="261"/>
    </row>
    <row r="27" spans="1:8" s="31" customFormat="1" ht="27" customHeight="1" x14ac:dyDescent="0.2">
      <c r="A27" s="261" t="s">
        <v>50</v>
      </c>
      <c r="B27" s="261"/>
      <c r="C27" s="261"/>
      <c r="D27" s="261"/>
      <c r="E27" s="261"/>
      <c r="F27" s="261"/>
      <c r="G27" s="261"/>
      <c r="H27" s="261"/>
    </row>
    <row r="28" spans="1:8" s="31" customFormat="1" ht="27" customHeight="1" x14ac:dyDescent="0.2">
      <c r="A28" s="144" t="s">
        <v>458</v>
      </c>
      <c r="B28" s="261" t="s">
        <v>48</v>
      </c>
      <c r="C28" s="261"/>
      <c r="D28" s="144" t="s">
        <v>43</v>
      </c>
      <c r="E28" s="144" t="s">
        <v>44</v>
      </c>
      <c r="F28" s="144" t="s">
        <v>45</v>
      </c>
      <c r="G28" s="144" t="s">
        <v>46</v>
      </c>
      <c r="H28" s="144"/>
    </row>
    <row r="29" spans="1:8" s="31" customFormat="1" ht="27" customHeight="1" x14ac:dyDescent="0.2">
      <c r="A29" s="143"/>
      <c r="B29" s="267" t="s">
        <v>727</v>
      </c>
      <c r="C29" s="268"/>
      <c r="D29" s="268"/>
      <c r="E29" s="268"/>
      <c r="F29" s="268"/>
      <c r="G29" s="268"/>
      <c r="H29" s="269"/>
    </row>
    <row r="30" spans="1:8" s="31" customFormat="1" ht="27" customHeight="1" x14ac:dyDescent="0.2"/>
    <row r="31" spans="1:8" s="31" customFormat="1" ht="27" customHeight="1" x14ac:dyDescent="0.2">
      <c r="A31" s="270" t="s">
        <v>689</v>
      </c>
      <c r="B31" s="261"/>
      <c r="C31" s="261"/>
      <c r="D31" s="261"/>
      <c r="E31" s="261"/>
      <c r="F31" s="261"/>
      <c r="G31" s="261"/>
      <c r="H31" s="261"/>
    </row>
    <row r="32" spans="1:8" s="31" customFormat="1" ht="27" customHeight="1" x14ac:dyDescent="0.2">
      <c r="A32" s="144" t="s">
        <v>690</v>
      </c>
      <c r="B32" s="261" t="s">
        <v>48</v>
      </c>
      <c r="C32" s="261"/>
      <c r="D32" s="144" t="s">
        <v>43</v>
      </c>
      <c r="E32" s="144" t="s">
        <v>44</v>
      </c>
      <c r="F32" s="144" t="s">
        <v>45</v>
      </c>
      <c r="G32" s="144" t="s">
        <v>46</v>
      </c>
      <c r="H32" s="144"/>
    </row>
    <row r="33" spans="2:8" s="31" customFormat="1" x14ac:dyDescent="0.2">
      <c r="B33" s="267" t="s">
        <v>727</v>
      </c>
      <c r="C33" s="268"/>
      <c r="D33" s="268"/>
      <c r="E33" s="268"/>
      <c r="F33" s="268"/>
      <c r="G33" s="268"/>
      <c r="H33" s="269"/>
    </row>
    <row r="34" spans="2:8" s="31" customFormat="1" x14ac:dyDescent="0.2"/>
    <row r="35" spans="2:8" s="31" customFormat="1" x14ac:dyDescent="0.2"/>
    <row r="36" spans="2:8" s="31" customFormat="1" x14ac:dyDescent="0.2"/>
    <row r="37" spans="2:8" s="31" customFormat="1" x14ac:dyDescent="0.2"/>
    <row r="38" spans="2:8" s="31" customFormat="1" x14ac:dyDescent="0.2"/>
    <row r="39" spans="2:8" s="31" customFormat="1" x14ac:dyDescent="0.2"/>
    <row r="40" spans="2:8" s="31" customFormat="1" x14ac:dyDescent="0.2"/>
    <row r="41" spans="2:8" s="31" customFormat="1" x14ac:dyDescent="0.2"/>
    <row r="42" spans="2:8" s="31" customFormat="1" x14ac:dyDescent="0.2"/>
    <row r="43" spans="2:8" s="31" customFormat="1" x14ac:dyDescent="0.2"/>
    <row r="44" spans="2:8" s="31" customFormat="1" x14ac:dyDescent="0.2"/>
    <row r="45" spans="2:8" s="31" customFormat="1" x14ac:dyDescent="0.2"/>
    <row r="46" spans="2:8" s="31" customFormat="1" x14ac:dyDescent="0.2"/>
    <row r="47" spans="2:8" s="31" customFormat="1" x14ac:dyDescent="0.2"/>
    <row r="48" spans="2:8" s="31" customFormat="1" x14ac:dyDescent="0.2"/>
    <row r="49" spans="1:8" s="31" customFormat="1" x14ac:dyDescent="0.2"/>
    <row r="50" spans="1:8" s="31" customFormat="1" x14ac:dyDescent="0.2"/>
    <row r="51" spans="1:8" x14ac:dyDescent="0.2">
      <c r="A51" s="31"/>
      <c r="B51" s="31"/>
      <c r="C51" s="31"/>
      <c r="D51" s="31"/>
      <c r="E51" s="31"/>
      <c r="F51" s="31"/>
      <c r="G51" s="31"/>
      <c r="H51" s="31"/>
    </row>
    <row r="53" spans="1:8" s="31" customFormat="1" ht="30"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26">
    <mergeCell ref="B29:H29"/>
    <mergeCell ref="A31:H31"/>
    <mergeCell ref="B33:H33"/>
    <mergeCell ref="B28:C28"/>
    <mergeCell ref="B32:C32"/>
    <mergeCell ref="A6:B6"/>
    <mergeCell ref="A7:B7"/>
    <mergeCell ref="A8:B8"/>
    <mergeCell ref="A24:G24"/>
    <mergeCell ref="A27:H27"/>
    <mergeCell ref="A2:G2"/>
    <mergeCell ref="A26:H26"/>
    <mergeCell ref="A14:B14"/>
    <mergeCell ref="A15:B15"/>
    <mergeCell ref="A16:B16"/>
    <mergeCell ref="A17:B17"/>
    <mergeCell ref="A18:B18"/>
    <mergeCell ref="A9:B9"/>
    <mergeCell ref="A11:H11"/>
    <mergeCell ref="A12:H12"/>
    <mergeCell ref="A13:B13"/>
    <mergeCell ref="A19:B19"/>
    <mergeCell ref="A21:H21"/>
    <mergeCell ref="A22:H22"/>
    <mergeCell ref="B23:C23"/>
    <mergeCell ref="A4:B5"/>
  </mergeCells>
  <phoneticPr fontId="16"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E14" sqref="E14"/>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75</v>
      </c>
      <c r="B1" s="9"/>
      <c r="C1" s="9"/>
      <c r="F1" s="18"/>
      <c r="G1" s="276" t="s">
        <v>477</v>
      </c>
      <c r="H1" s="276"/>
    </row>
    <row r="2" spans="1:17" ht="27.75" customHeight="1" x14ac:dyDescent="0.2">
      <c r="A2" s="272" t="s">
        <v>476</v>
      </c>
      <c r="B2" s="273"/>
      <c r="C2" s="273"/>
      <c r="D2" s="274"/>
      <c r="E2" s="274"/>
      <c r="F2" s="274"/>
      <c r="G2" s="274"/>
      <c r="H2" s="274"/>
      <c r="I2" s="274"/>
      <c r="J2" s="274"/>
      <c r="K2" s="274"/>
      <c r="L2" s="274"/>
      <c r="M2" s="274"/>
      <c r="N2" s="274"/>
      <c r="O2" s="275"/>
    </row>
    <row r="3" spans="1:17" ht="17.25" customHeight="1" x14ac:dyDescent="0.2">
      <c r="A3" s="9"/>
      <c r="B3" s="9"/>
      <c r="C3" s="9"/>
      <c r="F3" s="18"/>
    </row>
    <row r="4" spans="1:17" s="8" customFormat="1" ht="25.5" customHeight="1" x14ac:dyDescent="0.2">
      <c r="A4" s="232" t="str">
        <f>Overview!B4&amp; " - Effective from "&amp;Overview!D4&amp;" - "&amp;Overview!E4&amp;" new designated EHV charges"</f>
        <v>Vattenfall Networks Limited - GSP B - Effective from 1 April 2019 - Final new designated EHV charges</v>
      </c>
      <c r="B4" s="233"/>
      <c r="C4" s="233"/>
      <c r="D4" s="233"/>
      <c r="E4" s="233"/>
      <c r="F4" s="233"/>
      <c r="G4" s="233"/>
      <c r="H4" s="233"/>
      <c r="I4" s="233"/>
      <c r="J4" s="233"/>
      <c r="K4" s="233"/>
      <c r="L4" s="233"/>
      <c r="M4" s="233"/>
      <c r="N4" s="233"/>
      <c r="O4" s="234"/>
    </row>
    <row r="5" spans="1:17" ht="69.75" customHeight="1" x14ac:dyDescent="0.2">
      <c r="A5" s="22" t="s">
        <v>478</v>
      </c>
      <c r="B5" s="22" t="s">
        <v>458</v>
      </c>
      <c r="C5" s="22" t="s">
        <v>459</v>
      </c>
      <c r="D5" s="22" t="s">
        <v>479</v>
      </c>
      <c r="E5" s="22" t="s">
        <v>458</v>
      </c>
      <c r="F5" s="22" t="s">
        <v>460</v>
      </c>
      <c r="G5" s="51" t="s">
        <v>169</v>
      </c>
      <c r="H5" s="51" t="str">
        <f>'Annex 2 EHV charges'!H10</f>
        <v>Import
Super Red
unit charge
(p/kWh)</v>
      </c>
      <c r="I5" s="51" t="str">
        <f>'Annex 2 EHV charges'!I10</f>
        <v>Import
fixed charge
(p/day)</v>
      </c>
      <c r="J5" s="51" t="str">
        <f>'Annex 2 EHV charges'!J10</f>
        <v>Import
capacity charge
(p/kVA/day)</v>
      </c>
      <c r="K5" s="51" t="str">
        <f>'Annex 2 EHV charges'!K10</f>
        <v>Import
exceeded capacity charge
(p/kVA/day)</v>
      </c>
      <c r="L5" s="51" t="str">
        <f>'Annex 2 EHV charges'!L10</f>
        <v>Export
Super Red
unit charge
(p/kWh)</v>
      </c>
      <c r="M5" s="51" t="str">
        <f>'Annex 2 EHV charges'!M10</f>
        <v>Export
fixed charge
(p/day)</v>
      </c>
      <c r="N5" s="51" t="str">
        <f>'Annex 2 EHV charges'!N10</f>
        <v>Export
capacity charge
(p/kVA/day)</v>
      </c>
      <c r="O5" s="51" t="str">
        <f>'Annex 2 EHV charges'!O10</f>
        <v>Export
exceeded capacity charge
(p/kVA/day)</v>
      </c>
    </row>
    <row r="6" spans="1:17" ht="27.75" customHeight="1" x14ac:dyDescent="0.2">
      <c r="A6" s="271" t="s">
        <v>701</v>
      </c>
      <c r="B6" s="222"/>
      <c r="C6" s="222"/>
      <c r="D6" s="222"/>
      <c r="E6" s="222"/>
      <c r="F6" s="222"/>
      <c r="G6" s="222"/>
      <c r="H6" s="222"/>
      <c r="I6" s="222"/>
      <c r="J6" s="222"/>
      <c r="K6" s="222"/>
      <c r="L6" s="222"/>
      <c r="M6" s="222"/>
      <c r="N6" s="222"/>
      <c r="O6" s="223"/>
    </row>
    <row r="8" spans="1:17" ht="27.75" customHeight="1" x14ac:dyDescent="0.2">
      <c r="A8" s="232" t="str">
        <f>Overview!B4&amp; " - Effective from "&amp;Overview!D4&amp;" - "&amp;Overview!E4&amp;" new designated EHV line loss factors"</f>
        <v>Vattenfall Networks Limited - GSP B - Effective from 1 April 2019 - Final new designated EHV line loss factors</v>
      </c>
      <c r="B8" s="233"/>
      <c r="C8" s="233"/>
      <c r="D8" s="233"/>
      <c r="E8" s="233"/>
      <c r="F8" s="233"/>
      <c r="G8" s="233"/>
      <c r="H8" s="233"/>
      <c r="I8" s="233"/>
      <c r="J8" s="233"/>
      <c r="K8" s="233"/>
      <c r="L8" s="233"/>
      <c r="M8" s="233"/>
      <c r="N8" s="233"/>
      <c r="O8" s="233"/>
      <c r="P8" s="233"/>
      <c r="Q8" s="234"/>
    </row>
    <row r="9" spans="1:17" ht="62.25" customHeight="1" x14ac:dyDescent="0.2">
      <c r="A9" s="22" t="s">
        <v>478</v>
      </c>
      <c r="B9" s="22" t="s">
        <v>458</v>
      </c>
      <c r="C9" s="22" t="s">
        <v>459</v>
      </c>
      <c r="D9" s="22" t="s">
        <v>479</v>
      </c>
      <c r="E9" s="22" t="s">
        <v>458</v>
      </c>
      <c r="F9" s="22" t="s">
        <v>460</v>
      </c>
      <c r="G9" s="51" t="s">
        <v>169</v>
      </c>
      <c r="H9" s="23" t="s">
        <v>611</v>
      </c>
      <c r="I9" s="23" t="s">
        <v>610</v>
      </c>
      <c r="J9" s="23" t="s">
        <v>612</v>
      </c>
      <c r="K9" s="23" t="s">
        <v>613</v>
      </c>
      <c r="L9" s="23" t="s">
        <v>614</v>
      </c>
      <c r="M9" s="24" t="s">
        <v>615</v>
      </c>
      <c r="N9" s="24" t="s">
        <v>616</v>
      </c>
      <c r="O9" s="24" t="s">
        <v>617</v>
      </c>
      <c r="P9" s="24" t="s">
        <v>618</v>
      </c>
      <c r="Q9" s="24" t="s">
        <v>619</v>
      </c>
    </row>
    <row r="10" spans="1:17" ht="27.75" customHeight="1" x14ac:dyDescent="0.2">
      <c r="A10" s="271" t="s">
        <v>701</v>
      </c>
      <c r="B10" s="222"/>
      <c r="C10" s="222"/>
      <c r="D10" s="222"/>
      <c r="E10" s="222"/>
      <c r="F10" s="222"/>
      <c r="G10" s="222"/>
      <c r="H10" s="222"/>
      <c r="I10" s="222"/>
      <c r="J10" s="222"/>
      <c r="K10" s="222"/>
      <c r="L10" s="222"/>
      <c r="M10" s="222"/>
      <c r="N10" s="222"/>
      <c r="O10" s="223"/>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O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1" ma:contentTypeDescription="Create a new document." ma:contentTypeScope="" ma:versionID="9bce7c1bca73918ede4ef77efade7f33">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764b98b292b90636678773f2cf0ae0d9"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PJ2F3F4CZDAH-1317181403-3474</_dlc_DocId>
    <_dlc_DocIdUrl xmlns="e4f802a2-7df3-4f29-91a4-87f241ace78f">
      <Url>https://vattenfall.sharepoint.com/sites/DNUVNL/_layouts/15/DocIdRedir.aspx?ID=PJ2F3F4CZDAH-1317181403-3474</Url>
      <Description>PJ2F3F4CZDAH-1317181403-3474</Description>
    </_dlc_DocIdUrl>
  </documentManagement>
</p:properties>
</file>

<file path=customXml/itemProps1.xml><?xml version="1.0" encoding="utf-8"?>
<ds:datastoreItem xmlns:ds="http://schemas.openxmlformats.org/officeDocument/2006/customXml" ds:itemID="{12F8A476-BE29-47D7-8F93-BDA5E27DD3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F5402AE-05EF-41E9-9B72-977416E585B7}">
  <ds:schemaRefs>
    <ds:schemaRef ds:uri="http://schemas.microsoft.com/sharepoint/events"/>
  </ds:schemaRefs>
</ds:datastoreItem>
</file>

<file path=customXml/itemProps3.xml><?xml version="1.0" encoding="utf-8"?>
<ds:datastoreItem xmlns:ds="http://schemas.openxmlformats.org/officeDocument/2006/customXml" ds:itemID="{5ED9A6C4-7688-423B-BE82-282EBBD5154D}">
  <ds:schemaRefs>
    <ds:schemaRef ds:uri="http://schemas.microsoft.com/sharepoint/v3/contenttype/forms"/>
  </ds:schemaRefs>
</ds:datastoreItem>
</file>

<file path=customXml/itemProps4.xml><?xml version="1.0" encoding="utf-8"?>
<ds:datastoreItem xmlns:ds="http://schemas.openxmlformats.org/officeDocument/2006/customXml" ds:itemID="{212F0107-B239-4694-A2DD-B21F3F607984}">
  <ds:schemaRefs>
    <ds:schemaRef ds:uri="e4f802a2-7df3-4f29-91a4-87f241ace78f"/>
    <ds:schemaRef ds:uri="http://www.w3.org/XML/1998/namespace"/>
    <ds:schemaRef ds:uri="http://purl.org/dc/dcmitype/"/>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schemas.microsoft.com/office/infopath/2007/PartnerControls"/>
    <ds:schemaRef ds:uri="94af55c4-dc31-4416-a1d1-57b398e80a0e"/>
    <ds:schemaRef ds:uri="http://purl.org/dc/elements/1.1/"/>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20</vt:i4>
      </vt:variant>
    </vt:vector>
  </ap:HeadingPairs>
  <ap:TitlesOfParts>
    <vt:vector baseType="lpstr" size="32">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2018-10-18T15:38:35.0000000Z</dcterms:created>
  <dcterms:modified xsi:type="dcterms:W3CDTF">2019-07-12T13:11:36.0000000Z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1fc31c93-ec9e-49cf-8db4-bcd9ad22ca42</vt:lpwstr>
  </property>
</Properties>
</file>